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in\Documents\outils sup\actuel\refait\validé\sans mise a jour année\"/>
    </mc:Choice>
  </mc:AlternateContent>
  <workbookProtection workbookPassword="CE5D" lockStructure="1"/>
  <bookViews>
    <workbookView xWindow="360" yWindow="360" windowWidth="19875" windowHeight="7470"/>
  </bookViews>
  <sheets>
    <sheet name="indemnité covid19" sheetId="1" r:id="rId1"/>
  </sheets>
  <calcPr calcId="162913"/>
</workbook>
</file>

<file path=xl/calcChain.xml><?xml version="1.0" encoding="utf-8"?>
<calcChain xmlns="http://schemas.openxmlformats.org/spreadsheetml/2006/main">
  <c r="K12" i="1" l="1"/>
  <c r="I12" i="1"/>
  <c r="I13" i="1" s="1"/>
  <c r="F37" i="1"/>
  <c r="I14" i="1" l="1"/>
  <c r="I27" i="1" s="1"/>
  <c r="J12" i="1"/>
  <c r="F25" i="1" s="1"/>
  <c r="J11" i="1"/>
  <c r="C16" i="1" l="1"/>
  <c r="K13" i="1"/>
  <c r="C18" i="1" s="1"/>
  <c r="E32" i="1" s="1"/>
  <c r="E28" i="1"/>
  <c r="E27" i="1"/>
  <c r="J13" i="1"/>
  <c r="I25" i="1" s="1"/>
  <c r="C25" i="1" s="1"/>
  <c r="E30" i="1" l="1"/>
  <c r="G35" i="1"/>
  <c r="E39" i="1" s="1"/>
  <c r="F43" i="1" s="1"/>
</calcChain>
</file>

<file path=xl/sharedStrings.xml><?xml version="1.0" encoding="utf-8"?>
<sst xmlns="http://schemas.openxmlformats.org/spreadsheetml/2006/main" count="53" uniqueCount="48">
  <si>
    <t>Ne remplir que les cases bleues claires</t>
  </si>
  <si>
    <t>Indemnité exceptionnelle COVID - 19</t>
  </si>
  <si>
    <t>Nom et Prénom de l'enfant</t>
  </si>
  <si>
    <t>Salaire horaire brut</t>
  </si>
  <si>
    <t>Taux de majoration</t>
  </si>
  <si>
    <t>Salaire horaire brut majoré</t>
  </si>
  <si>
    <t>Nombre d'heures travaillées par semaine :</t>
  </si>
  <si>
    <t>Nombres d'heures normales mensualisées :</t>
  </si>
  <si>
    <t>Nombre de semaine programmées :</t>
  </si>
  <si>
    <t>Nombres d'heures sup. mensualisées :</t>
  </si>
  <si>
    <t xml:space="preserve">Nombre de jour travaillés par semaine : </t>
  </si>
  <si>
    <t>Nombres de jours mensualisés :</t>
  </si>
  <si>
    <t>Salaire brut mensuel</t>
  </si>
  <si>
    <t>Régime Alsace Moselle</t>
  </si>
  <si>
    <t>NON</t>
  </si>
  <si>
    <t>Salaire net mensuel</t>
  </si>
  <si>
    <t>Calcul cassation :</t>
  </si>
  <si>
    <t>hrs</t>
  </si>
  <si>
    <t>Salaire brut après cassation :</t>
  </si>
  <si>
    <t>Salaire net après cassation :</t>
  </si>
  <si>
    <t>(ne pas oublier de rajouter les indemnités entretien, congés payés pour déclarer à pajemploi…)</t>
  </si>
  <si>
    <t>j</t>
  </si>
  <si>
    <t>Indemnité exceptionnelle :</t>
  </si>
  <si>
    <t xml:space="preserve">Montant des heures non travaillées : </t>
  </si>
  <si>
    <t>heures non travaillées :</t>
  </si>
  <si>
    <t>net</t>
  </si>
  <si>
    <t>Indemnité à reverser au salarié</t>
  </si>
  <si>
    <t>Remboursé par l'état à l'employeur</t>
  </si>
  <si>
    <t>Don solidaire à verser pour garantir le maintien de salaire</t>
  </si>
  <si>
    <t>©2020 Reproduction interdite - Tous droits réservés à Supnaafam - Unsa</t>
  </si>
  <si>
    <t>Nombres d'heures potentielles du mois</t>
  </si>
  <si>
    <t>Hrs</t>
  </si>
  <si>
    <t>Nombres d'heures à déduire :</t>
  </si>
  <si>
    <t xml:space="preserve">Hrs </t>
  </si>
  <si>
    <t>(somme des hres à reporter H23 ou H24 du BS Supnaafam-unsa)</t>
  </si>
  <si>
    <t>Nombres d'heures sup. potentielles du mois</t>
  </si>
  <si>
    <t>Nombres d'heures sup à déduire :</t>
  </si>
  <si>
    <t>Nombres de jours à déduire :</t>
  </si>
  <si>
    <t>Déduction brute</t>
  </si>
  <si>
    <t xml:space="preserve">:            heures normales </t>
  </si>
  <si>
    <t>et heures supplémentaires :</t>
  </si>
  <si>
    <t>(à reporter en J23 sur BS supnaafam-unsa)</t>
  </si>
  <si>
    <t>(à reporter case J24 du BS supnaafam-unsa)</t>
  </si>
  <si>
    <t>Déclaration pajemploi :</t>
  </si>
  <si>
    <t>Nombres d'heures normales :</t>
  </si>
  <si>
    <t>Nombres de jours mensualisés</t>
  </si>
  <si>
    <t>Nombres d'heures sup. :</t>
  </si>
  <si>
    <t>(à reporter en G67 sur BS supnaafam-unsa)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</si>
</sst>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&quot;:&quot;mm;@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b/>
      <sz val="14"/>
      <color rgb="FF002060"/>
      <name val="Garamond"/>
      <family val="1"/>
    </font>
    <font>
      <b/>
      <u/>
      <sz val="18"/>
      <color theme="1"/>
      <name val="Garamond"/>
      <family val="1"/>
    </font>
    <font>
      <sz val="10"/>
      <color rgb="FF000000"/>
      <name val="Arial"/>
      <family val="2"/>
    </font>
    <font>
      <sz val="11"/>
      <color theme="1"/>
      <name val="Garamond"/>
      <family val="1"/>
    </font>
    <font>
      <b/>
      <sz val="12"/>
      <name val="Garamond"/>
      <family val="1"/>
    </font>
    <font>
      <sz val="12"/>
      <color theme="1"/>
      <name val="Calibri"/>
      <family val="2"/>
      <scheme val="minor"/>
    </font>
    <font>
      <sz val="12"/>
      <name val="Garamond"/>
      <family val="1"/>
    </font>
    <font>
      <sz val="10"/>
      <color theme="1"/>
      <name val="Garamond"/>
      <family val="1"/>
    </font>
    <font>
      <sz val="12"/>
      <color theme="1"/>
      <name val="Garamond"/>
      <family val="1"/>
    </font>
    <font>
      <sz val="18"/>
      <color theme="1"/>
      <name val="Garamond"/>
      <family val="1"/>
    </font>
    <font>
      <sz val="18"/>
      <color theme="1"/>
      <name val="Calibri"/>
      <family val="2"/>
      <scheme val="minor"/>
    </font>
    <font>
      <sz val="11"/>
      <color theme="0"/>
      <name val="Garamond"/>
      <family val="1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u/>
      <sz val="14"/>
      <color theme="1"/>
      <name val="Garamond"/>
      <family val="1"/>
    </font>
    <font>
      <sz val="11"/>
      <name val="Garamond"/>
      <family val="1"/>
    </font>
    <font>
      <sz val="10"/>
      <name val="Garamond"/>
      <family val="1"/>
    </font>
    <font>
      <i/>
      <sz val="9"/>
      <color theme="1"/>
      <name val="Garamond"/>
      <family val="1"/>
    </font>
    <font>
      <i/>
      <sz val="10"/>
      <color theme="1"/>
      <name val="Garamond"/>
      <family val="1"/>
    </font>
    <font>
      <u/>
      <sz val="11"/>
      <color theme="1"/>
      <name val="Garamond"/>
      <family val="1"/>
    </font>
    <font>
      <sz val="11"/>
      <color theme="0"/>
      <name val="Calibri"/>
      <family val="2"/>
      <scheme val="minor"/>
    </font>
    <font>
      <i/>
      <sz val="11"/>
      <color theme="1"/>
      <name val="Garamond"/>
      <family val="1"/>
    </font>
  </fonts>
  <fills count="7">
    <fill>
      <patternFill patternType="none"/>
    </fill>
    <fill>
      <patternFill patternType="gray125"/>
    </fill>
    <fill>
      <gradientFill degree="270">
        <stop position="0">
          <color rgb="FF00B0F0"/>
        </stop>
        <stop position="1">
          <color theme="0"/>
        </stop>
      </gradientFill>
    </fill>
    <fill>
      <patternFill patternType="mediumGray">
        <fgColor theme="8" tint="0.59996337778862885"/>
        <bgColor theme="0"/>
      </patternFill>
    </fill>
    <fill>
      <patternFill patternType="solid">
        <fgColor theme="0"/>
        <bgColor theme="0"/>
      </patternFill>
    </fill>
    <fill>
      <patternFill patternType="mediumGray">
        <fgColor theme="8" tint="0.59996337778862885"/>
        <bgColor indexed="65"/>
      </patternFill>
    </fill>
    <fill>
      <patternFill patternType="solid">
        <fgColor indexed="65"/>
        <bgColor theme="0"/>
      </patternFill>
    </fill>
  </fills>
  <borders count="7">
    <border>
      <left/>
      <right/>
      <top/>
      <bottom/>
      <diagonal/>
    </border>
    <border>
      <left style="thick">
        <color rgb="FFCC0099"/>
      </left>
      <right/>
      <top style="thick">
        <color rgb="FFCC0099"/>
      </top>
      <bottom/>
      <diagonal/>
    </border>
    <border>
      <left/>
      <right style="thick">
        <color rgb="FFCC0099"/>
      </right>
      <top style="thick">
        <color rgb="FFCC0099"/>
      </top>
      <bottom/>
      <diagonal/>
    </border>
    <border>
      <left style="thick">
        <color rgb="FFCC0099"/>
      </left>
      <right/>
      <top/>
      <bottom style="thick">
        <color rgb="FFCC0099"/>
      </bottom>
      <diagonal/>
    </border>
    <border>
      <left/>
      <right style="thick">
        <color rgb="FFCC0099"/>
      </right>
      <top/>
      <bottom style="thick">
        <color rgb="FFCC0099"/>
      </bottom>
      <diagonal/>
    </border>
    <border>
      <left/>
      <right/>
      <top style="thick">
        <color rgb="FFCC0099"/>
      </top>
      <bottom/>
      <diagonal/>
    </border>
    <border>
      <left/>
      <right/>
      <top/>
      <bottom style="thick">
        <color rgb="FFCC0099"/>
      </bottom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72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1" fillId="0" borderId="0" xfId="0" applyFont="1" applyProtection="1">
      <protection hidden="1"/>
    </xf>
    <xf numFmtId="165" fontId="9" fillId="5" borderId="0" xfId="0" applyNumberFormat="1" applyFont="1" applyFill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hidden="1"/>
    </xf>
    <xf numFmtId="10" fontId="4" fillId="5" borderId="0" xfId="0" applyNumberFormat="1" applyFont="1" applyFill="1" applyAlignment="1" applyProtection="1">
      <alignment vertical="center"/>
      <protection locked="0" hidden="1"/>
    </xf>
    <xf numFmtId="0" fontId="9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65" fontId="4" fillId="6" borderId="0" xfId="0" applyNumberFormat="1" applyFont="1" applyFill="1" applyAlignment="1" applyProtection="1">
      <alignment vertical="center"/>
      <protection hidden="1"/>
    </xf>
    <xf numFmtId="2" fontId="4" fillId="5" borderId="0" xfId="0" applyNumberFormat="1" applyFont="1" applyFill="1" applyProtection="1">
      <protection locked="0" hidden="1"/>
    </xf>
    <xf numFmtId="0" fontId="4" fillId="6" borderId="0" xfId="0" applyFont="1" applyFill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1" fontId="4" fillId="5" borderId="0" xfId="0" applyNumberFormat="1" applyFont="1" applyFill="1" applyProtection="1">
      <protection locked="0" hidden="1"/>
    </xf>
    <xf numFmtId="1" fontId="4" fillId="6" borderId="0" xfId="0" applyNumberFormat="1" applyFont="1" applyFill="1" applyAlignment="1" applyProtection="1">
      <alignment horizontal="left"/>
      <protection hidden="1"/>
    </xf>
    <xf numFmtId="165" fontId="13" fillId="0" borderId="0" xfId="0" applyNumberFormat="1" applyFont="1" applyProtection="1">
      <protection hidden="1"/>
    </xf>
    <xf numFmtId="165" fontId="13" fillId="4" borderId="0" xfId="0" applyNumberFormat="1" applyFont="1" applyFill="1" applyBorder="1" applyAlignment="1" applyProtection="1">
      <protection hidden="1"/>
    </xf>
    <xf numFmtId="0" fontId="2" fillId="4" borderId="0" xfId="0" applyFont="1" applyFill="1" applyBorder="1" applyAlignment="1" applyProtection="1">
      <protection hidden="1"/>
    </xf>
    <xf numFmtId="0" fontId="4" fillId="4" borderId="0" xfId="0" applyFont="1" applyFill="1" applyBorder="1" applyProtection="1">
      <protection hidden="1"/>
    </xf>
    <xf numFmtId="0" fontId="10" fillId="4" borderId="0" xfId="0" applyFont="1" applyFill="1" applyBorder="1" applyProtection="1">
      <protection hidden="1"/>
    </xf>
    <xf numFmtId="0" fontId="15" fillId="4" borderId="0" xfId="0" applyFont="1" applyFill="1" applyBorder="1" applyProtection="1">
      <protection hidden="1"/>
    </xf>
    <xf numFmtId="2" fontId="7" fillId="4" borderId="0" xfId="0" applyNumberFormat="1" applyFont="1" applyFill="1" applyBorder="1" applyAlignment="1" applyProtection="1">
      <alignment horizontal="center" vertical="center"/>
      <protection hidden="1"/>
    </xf>
    <xf numFmtId="2" fontId="17" fillId="4" borderId="0" xfId="0" applyNumberFormat="1" applyFont="1" applyFill="1" applyBorder="1" applyAlignment="1" applyProtection="1">
      <alignment horizontal="left" vertical="center"/>
      <protection hidden="1"/>
    </xf>
    <xf numFmtId="165" fontId="9" fillId="4" borderId="0" xfId="0" applyNumberFormat="1" applyFont="1" applyFill="1" applyBorder="1" applyAlignment="1" applyProtection="1">
      <protection hidden="1"/>
    </xf>
    <xf numFmtId="0" fontId="9" fillId="4" borderId="0" xfId="0" applyFont="1" applyFill="1" applyBorder="1" applyProtection="1">
      <protection hidden="1"/>
    </xf>
    <xf numFmtId="0" fontId="13" fillId="4" borderId="0" xfId="0" applyFont="1" applyFill="1" applyBorder="1" applyAlignment="1" applyProtection="1">
      <alignment horizontal="center"/>
      <protection hidden="1"/>
    </xf>
    <xf numFmtId="2" fontId="13" fillId="4" borderId="0" xfId="0" applyNumberFormat="1" applyFont="1" applyFill="1" applyBorder="1" applyAlignment="1" applyProtection="1">
      <alignment horizontal="center"/>
      <protection hidden="1"/>
    </xf>
    <xf numFmtId="2" fontId="9" fillId="4" borderId="0" xfId="0" applyNumberFormat="1" applyFont="1" applyFill="1" applyBorder="1" applyAlignment="1" applyProtection="1">
      <protection hidden="1"/>
    </xf>
    <xf numFmtId="165" fontId="13" fillId="4" borderId="0" xfId="0" applyNumberFormat="1" applyFont="1" applyFill="1" applyBorder="1" applyProtection="1">
      <protection hidden="1"/>
    </xf>
    <xf numFmtId="0" fontId="4" fillId="5" borderId="0" xfId="0" applyFont="1" applyFill="1" applyAlignment="1" applyProtection="1">
      <alignment horizontal="right"/>
      <protection locked="0" hidden="1"/>
    </xf>
    <xf numFmtId="2" fontId="4" fillId="3" borderId="0" xfId="0" applyNumberFormat="1" applyFont="1" applyFill="1" applyBorder="1" applyProtection="1">
      <protection locked="0" hidden="1"/>
    </xf>
    <xf numFmtId="165" fontId="16" fillId="4" borderId="0" xfId="0" applyNumberFormat="1" applyFont="1" applyFill="1" applyBorder="1" applyAlignment="1" applyProtection="1">
      <alignment horizontal="center" vertical="center"/>
      <protection hidden="1"/>
    </xf>
    <xf numFmtId="165" fontId="5" fillId="4" borderId="0" xfId="0" applyNumberFormat="1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165" fontId="14" fillId="0" borderId="0" xfId="0" applyNumberFormat="1" applyFont="1" applyProtection="1">
      <protection hidden="1"/>
    </xf>
    <xf numFmtId="0" fontId="19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5" fillId="4" borderId="0" xfId="1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164" fontId="7" fillId="4" borderId="0" xfId="0" applyNumberFormat="1" applyFont="1" applyFill="1" applyBorder="1" applyAlignment="1" applyProtection="1">
      <alignment horizontal="center" vertical="center"/>
      <protection hidden="1"/>
    </xf>
    <xf numFmtId="165" fontId="21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/>
      <protection hidden="1"/>
    </xf>
    <xf numFmtId="0" fontId="9" fillId="4" borderId="0" xfId="0" applyFont="1" applyFill="1" applyBorder="1" applyAlignment="1" applyProtection="1">
      <alignment horizontal="right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4" fillId="5" borderId="0" xfId="0" applyFont="1" applyFill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right" vertical="center"/>
      <protection hidden="1"/>
    </xf>
    <xf numFmtId="0" fontId="4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164" fontId="7" fillId="4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33015</xdr:rowOff>
    </xdr:from>
    <xdr:to>
      <xdr:col>1</xdr:col>
      <xdr:colOff>914400</xdr:colOff>
      <xdr:row>4</xdr:row>
      <xdr:rowOff>111393</xdr:rowOff>
    </xdr:to>
    <xdr:pic>
      <xdr:nvPicPr>
        <xdr:cNvPr id="2" name="Image 1" descr="supnafaam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33015"/>
          <a:ext cx="1838325" cy="86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8"/>
  <sheetViews>
    <sheetView showGridLines="0" tabSelected="1" view="pageLayout" workbookViewId="0">
      <selection activeCell="D22" sqref="D22"/>
    </sheetView>
  </sheetViews>
  <sheetFormatPr baseColWidth="10" defaultRowHeight="15" x14ac:dyDescent="0.25"/>
  <cols>
    <col min="1" max="5" width="13.5703125" style="2" customWidth="1"/>
    <col min="6" max="6" width="17.28515625" style="2" customWidth="1"/>
    <col min="7" max="7" width="12.5703125" style="1" customWidth="1"/>
    <col min="8" max="8" width="11.42578125" style="1"/>
    <col min="9" max="9" width="13.140625" style="1" customWidth="1"/>
    <col min="10" max="16384" width="11.42578125" style="1"/>
  </cols>
  <sheetData>
    <row r="2" spans="1:11" ht="15.75" thickBot="1" x14ac:dyDescent="0.3"/>
    <row r="3" spans="1:11" ht="15.75" customHeight="1" thickTop="1" x14ac:dyDescent="0.25">
      <c r="D3" s="57" t="s">
        <v>1</v>
      </c>
      <c r="E3" s="58"/>
      <c r="F3" s="59"/>
    </row>
    <row r="4" spans="1:11" ht="15.75" customHeight="1" thickBot="1" x14ac:dyDescent="0.3">
      <c r="D4" s="60"/>
      <c r="E4" s="61"/>
      <c r="F4" s="62"/>
    </row>
    <row r="5" spans="1:11" ht="15.75" customHeight="1" thickTop="1" x14ac:dyDescent="0.25"/>
    <row r="6" spans="1:11" x14ac:dyDescent="0.25">
      <c r="D6" s="4" t="s">
        <v>0</v>
      </c>
      <c r="F6" s="1"/>
    </row>
    <row r="9" spans="1:11" ht="15.75" x14ac:dyDescent="0.25">
      <c r="A9" s="1"/>
      <c r="B9" s="1"/>
      <c r="C9" s="64" t="s">
        <v>2</v>
      </c>
      <c r="D9" s="64"/>
      <c r="E9" s="65"/>
      <c r="F9" s="65"/>
      <c r="G9" s="65"/>
      <c r="H9" s="65"/>
    </row>
    <row r="10" spans="1:11" x14ac:dyDescent="0.25">
      <c r="G10" s="2"/>
      <c r="H10" s="2"/>
      <c r="I10" s="2"/>
      <c r="J10" s="2"/>
    </row>
    <row r="11" spans="1:11" ht="15.75" x14ac:dyDescent="0.25">
      <c r="A11" s="63" t="s">
        <v>3</v>
      </c>
      <c r="B11" s="63"/>
      <c r="C11" s="7">
        <v>0</v>
      </c>
      <c r="D11" s="8"/>
      <c r="E11" s="66" t="s">
        <v>4</v>
      </c>
      <c r="F11" s="66"/>
      <c r="G11" s="9">
        <v>0.25</v>
      </c>
      <c r="H11" s="10" t="s">
        <v>5</v>
      </c>
      <c r="I11" s="11"/>
      <c r="J11" s="12">
        <f>C11+C11*G11</f>
        <v>0</v>
      </c>
    </row>
    <row r="12" spans="1:11" ht="15.75" customHeight="1" x14ac:dyDescent="0.25">
      <c r="A12" s="67" t="s">
        <v>6</v>
      </c>
      <c r="B12" s="67"/>
      <c r="C12" s="67"/>
      <c r="D12" s="13">
        <v>0</v>
      </c>
      <c r="F12" s="2" t="s">
        <v>7</v>
      </c>
      <c r="G12" s="2"/>
      <c r="H12" s="2"/>
      <c r="I12" s="14">
        <f>ROUNDUP(IF(D12&gt;45,45*D13/12,D12*D13/12),0)</f>
        <v>0</v>
      </c>
      <c r="J12" s="15">
        <f>IF(D12&gt;45,45*D13/12,D12*D13/12)</f>
        <v>0</v>
      </c>
      <c r="K12" s="45">
        <f>IF(D12&gt;45,45*D13*C11/12,D12*D13*C11/12)</f>
        <v>0</v>
      </c>
    </row>
    <row r="13" spans="1:11" ht="15.75" customHeight="1" x14ac:dyDescent="0.25">
      <c r="A13" s="67" t="s">
        <v>8</v>
      </c>
      <c r="B13" s="67"/>
      <c r="C13" s="67"/>
      <c r="D13" s="16">
        <v>0</v>
      </c>
      <c r="F13" s="2" t="s">
        <v>9</v>
      </c>
      <c r="G13" s="2"/>
      <c r="H13" s="2"/>
      <c r="I13" s="14">
        <f>ROUNDUP(IF(D12&gt;45,D12*D13/12-I12,0),0)</f>
        <v>0</v>
      </c>
      <c r="J13" s="15">
        <f>IF(D12&gt;45,D12*D13/12-I12,0)</f>
        <v>0</v>
      </c>
      <c r="K13" s="45">
        <f>IF(D12&gt;45,(D12*D13/12-I12)*J11,0)</f>
        <v>0</v>
      </c>
    </row>
    <row r="14" spans="1:11" ht="15.75" customHeight="1" x14ac:dyDescent="0.25">
      <c r="A14" s="67" t="s">
        <v>10</v>
      </c>
      <c r="B14" s="67"/>
      <c r="C14" s="67"/>
      <c r="D14" s="16">
        <v>0</v>
      </c>
      <c r="F14" s="2" t="s">
        <v>11</v>
      </c>
      <c r="G14" s="2"/>
      <c r="H14" s="2"/>
      <c r="I14" s="17">
        <f>ROUNDUP(D14*D13/12,0)</f>
        <v>0</v>
      </c>
      <c r="J14" s="2"/>
    </row>
    <row r="15" spans="1:11" ht="15.75" customHeight="1" x14ac:dyDescent="0.25">
      <c r="A15" s="1"/>
      <c r="B15" s="1"/>
      <c r="C15" s="1"/>
      <c r="D15" s="1"/>
      <c r="E15" s="1"/>
      <c r="F15" s="1"/>
      <c r="I15" s="2"/>
      <c r="J15" s="2"/>
    </row>
    <row r="16" spans="1:11" ht="15.75" customHeight="1" x14ac:dyDescent="0.25">
      <c r="A16" s="68" t="s">
        <v>12</v>
      </c>
      <c r="B16" s="68"/>
      <c r="C16" s="18">
        <f>IF(D12&gt;45,(45*D13*C11+((D12-45)*D13*J11))/12,D12*D13*C11/12)</f>
        <v>0</v>
      </c>
      <c r="E16" s="53" t="s">
        <v>13</v>
      </c>
      <c r="F16" s="53"/>
      <c r="G16" s="32" t="s">
        <v>14</v>
      </c>
      <c r="H16" s="2"/>
      <c r="I16" s="2"/>
      <c r="J16" s="2"/>
    </row>
    <row r="17" spans="1:11" ht="15.75" customHeight="1" x14ac:dyDescent="0.35">
      <c r="A17" s="20"/>
      <c r="B17" s="20"/>
      <c r="C17" s="20"/>
      <c r="D17" s="20"/>
      <c r="E17" s="20"/>
      <c r="F17" s="21"/>
    </row>
    <row r="18" spans="1:11" s="6" customFormat="1" ht="15.75" customHeight="1" x14ac:dyDescent="0.35">
      <c r="A18" s="68" t="s">
        <v>15</v>
      </c>
      <c r="B18" s="68"/>
      <c r="C18" s="19">
        <f>IF(G16="oui",K12*0.7651+K13*0.8782,K12*0.7801+K13*0.8932)</f>
        <v>0</v>
      </c>
      <c r="D18" s="20"/>
      <c r="E18" s="20"/>
      <c r="F18" s="22"/>
    </row>
    <row r="19" spans="1:11" ht="15.75" customHeight="1" x14ac:dyDescent="0.25">
      <c r="A19" s="21"/>
      <c r="B19" s="21"/>
      <c r="C19" s="21"/>
      <c r="D19" s="21"/>
      <c r="E19" s="21"/>
      <c r="F19" s="21"/>
    </row>
    <row r="20" spans="1:11" ht="15.75" customHeight="1" x14ac:dyDescent="0.3">
      <c r="A20" s="23" t="s">
        <v>16</v>
      </c>
      <c r="B20" s="21"/>
      <c r="C20" s="21"/>
      <c r="D20" s="21"/>
      <c r="E20" s="1"/>
      <c r="F20" s="21"/>
      <c r="G20" s="21"/>
      <c r="J20" s="2"/>
    </row>
    <row r="21" spans="1:11" s="3" customFormat="1" ht="15.75" customHeight="1" x14ac:dyDescent="0.25">
      <c r="A21" s="41"/>
      <c r="B21" s="41"/>
      <c r="C21" s="41"/>
      <c r="D21" s="41"/>
      <c r="E21" s="41"/>
      <c r="F21" s="42"/>
    </row>
    <row r="22" spans="1:11" ht="15.75" customHeight="1" x14ac:dyDescent="0.25">
      <c r="A22" s="52" t="s">
        <v>30</v>
      </c>
      <c r="B22" s="52"/>
      <c r="C22" s="52"/>
      <c r="D22" s="33">
        <v>0</v>
      </c>
      <c r="E22" s="2" t="s">
        <v>31</v>
      </c>
      <c r="F22" s="53" t="s">
        <v>32</v>
      </c>
      <c r="G22" s="53"/>
      <c r="H22" s="53"/>
      <c r="I22" s="13">
        <v>0</v>
      </c>
      <c r="J22" s="1" t="s">
        <v>33</v>
      </c>
      <c r="K22" s="51" t="s">
        <v>34</v>
      </c>
    </row>
    <row r="23" spans="1:11" ht="15.75" customHeight="1" x14ac:dyDescent="0.25">
      <c r="A23" s="52" t="s">
        <v>35</v>
      </c>
      <c r="B23" s="52"/>
      <c r="C23" s="52"/>
      <c r="D23" s="13">
        <v>0</v>
      </c>
      <c r="E23" s="2" t="s">
        <v>31</v>
      </c>
      <c r="F23" s="53" t="s">
        <v>36</v>
      </c>
      <c r="G23" s="53"/>
      <c r="H23" s="53"/>
      <c r="I23" s="13">
        <v>0</v>
      </c>
      <c r="J23" s="1" t="s">
        <v>31</v>
      </c>
      <c r="K23" s="51"/>
    </row>
    <row r="24" spans="1:11" ht="15.75" customHeight="1" x14ac:dyDescent="0.25">
      <c r="F24" s="53" t="s">
        <v>37</v>
      </c>
      <c r="G24" s="53"/>
      <c r="H24" s="53"/>
      <c r="I24" s="13">
        <v>0</v>
      </c>
      <c r="J24" s="1" t="s">
        <v>21</v>
      </c>
      <c r="K24" s="51"/>
    </row>
    <row r="25" spans="1:11" ht="15.75" customHeight="1" x14ac:dyDescent="0.25">
      <c r="A25" s="54" t="s">
        <v>38</v>
      </c>
      <c r="B25" s="54"/>
      <c r="C25" s="18">
        <f>F25+I25</f>
        <v>0</v>
      </c>
      <c r="D25" s="37" t="s">
        <v>39</v>
      </c>
      <c r="E25" s="1"/>
      <c r="F25" s="38">
        <f>IF(D22=0,0,(J12*C11)*I22/D22)</f>
        <v>0</v>
      </c>
      <c r="G25" s="37" t="s">
        <v>40</v>
      </c>
      <c r="I25" s="38">
        <f>IF(D23=0,0,(J13*J11)*I23/D23)</f>
        <v>0</v>
      </c>
      <c r="J25" s="2"/>
      <c r="K25" s="51"/>
    </row>
    <row r="26" spans="1:11" ht="15.75" customHeight="1" x14ac:dyDescent="0.25">
      <c r="E26" s="39" t="s">
        <v>41</v>
      </c>
      <c r="F26" s="1"/>
      <c r="G26" s="2"/>
      <c r="H26" s="39" t="s">
        <v>42</v>
      </c>
      <c r="I26" s="2"/>
      <c r="J26" s="2"/>
    </row>
    <row r="27" spans="1:11" ht="15.75" customHeight="1" x14ac:dyDescent="0.25">
      <c r="A27" s="55" t="s">
        <v>43</v>
      </c>
      <c r="B27" s="55"/>
      <c r="C27" s="47" t="s">
        <v>44</v>
      </c>
      <c r="D27" s="47"/>
      <c r="E27" s="40">
        <f>IF(D22=0,0,ROUNDUP(((I12*C11)-(I12*C11*I22/D22))/C11,0))</f>
        <v>0</v>
      </c>
      <c r="F27" s="2" t="s">
        <v>31</v>
      </c>
      <c r="G27" s="47" t="s">
        <v>45</v>
      </c>
      <c r="H27" s="47"/>
      <c r="I27" s="36">
        <f>IF(I24&lt;I14,I14-I24,1)</f>
        <v>1</v>
      </c>
      <c r="J27" s="2" t="s">
        <v>21</v>
      </c>
    </row>
    <row r="28" spans="1:11" ht="15.75" customHeight="1" x14ac:dyDescent="0.25">
      <c r="C28" s="47" t="s">
        <v>46</v>
      </c>
      <c r="D28" s="47"/>
      <c r="E28" s="2">
        <f>IF(D23=0,0,ROUNDUP(((I13*J11)-(I13*J11*I23/D23))/J11,0))</f>
        <v>0</v>
      </c>
      <c r="F28" s="2" t="s">
        <v>31</v>
      </c>
      <c r="G28" s="2"/>
      <c r="H28" s="2"/>
      <c r="I28" s="2"/>
      <c r="J28" s="2"/>
    </row>
    <row r="29" spans="1:11" ht="15.75" customHeight="1" x14ac:dyDescent="0.25">
      <c r="A29" s="43"/>
      <c r="B29" s="44"/>
      <c r="C29" s="44"/>
      <c r="D29" s="44"/>
      <c r="E29" s="44"/>
      <c r="F29" s="24"/>
      <c r="G29" s="21"/>
      <c r="J29" s="2"/>
    </row>
    <row r="30" spans="1:11" ht="15.75" customHeight="1" x14ac:dyDescent="0.25">
      <c r="A30" s="43"/>
      <c r="B30" s="69" t="s">
        <v>18</v>
      </c>
      <c r="C30" s="69"/>
      <c r="D30" s="69"/>
      <c r="E30" s="34">
        <f>C16-C25</f>
        <v>0</v>
      </c>
      <c r="F30" s="24"/>
      <c r="G30" s="71"/>
      <c r="H30" s="71"/>
    </row>
    <row r="31" spans="1:11" s="3" customFormat="1" ht="15.75" customHeight="1" x14ac:dyDescent="0.25">
      <c r="A31" s="43"/>
      <c r="B31" s="44"/>
      <c r="C31" s="44"/>
      <c r="D31" s="44"/>
      <c r="E31" s="44"/>
      <c r="F31" s="24"/>
      <c r="G31" s="1"/>
      <c r="H31" s="1"/>
      <c r="I31" s="1"/>
      <c r="J31" s="1"/>
      <c r="K31" s="1"/>
    </row>
    <row r="32" spans="1:11" s="3" customFormat="1" ht="15.75" x14ac:dyDescent="0.25">
      <c r="A32" s="43"/>
      <c r="B32" s="69" t="s">
        <v>19</v>
      </c>
      <c r="C32" s="69"/>
      <c r="D32" s="69"/>
      <c r="E32" s="35">
        <f>IF(G16="oui",C18-(F25*0.7651+I25*0.8782),C18-(F25*0.7801+I25*0.8932))</f>
        <v>0</v>
      </c>
      <c r="F32" s="25" t="s">
        <v>20</v>
      </c>
      <c r="G32" s="1"/>
      <c r="H32" s="1"/>
      <c r="I32" s="1"/>
      <c r="J32" s="1"/>
      <c r="K32" s="1"/>
    </row>
    <row r="33" spans="1:11" ht="15.75" x14ac:dyDescent="0.25">
      <c r="A33" s="43"/>
      <c r="B33" s="44"/>
      <c r="C33" s="44"/>
      <c r="D33" s="44"/>
      <c r="E33" s="44"/>
      <c r="F33" s="24"/>
    </row>
    <row r="34" spans="1:11" x14ac:dyDescent="0.25">
      <c r="A34" s="21"/>
      <c r="B34" s="21"/>
      <c r="C34" s="21"/>
      <c r="D34" s="21"/>
      <c r="E34" s="21"/>
      <c r="F34" s="21"/>
      <c r="G34" s="2"/>
      <c r="H34" s="2"/>
      <c r="I34" s="2"/>
      <c r="J34" s="2"/>
      <c r="K34" s="2"/>
    </row>
    <row r="35" spans="1:11" ht="18.75" x14ac:dyDescent="0.3">
      <c r="A35" s="23" t="s">
        <v>22</v>
      </c>
      <c r="B35" s="21"/>
      <c r="C35" s="21"/>
      <c r="D35" s="48" t="s">
        <v>23</v>
      </c>
      <c r="E35" s="48"/>
      <c r="F35" s="48"/>
      <c r="G35" s="26">
        <f>C18-E32</f>
        <v>0</v>
      </c>
      <c r="H35" s="2" t="s">
        <v>25</v>
      </c>
      <c r="I35" s="2"/>
      <c r="J35" s="2"/>
      <c r="K35" s="2"/>
    </row>
    <row r="36" spans="1:11" ht="15.75" x14ac:dyDescent="0.25">
      <c r="A36" s="27"/>
      <c r="B36" s="27"/>
      <c r="C36" s="27"/>
      <c r="D36" s="27"/>
      <c r="E36" s="28"/>
      <c r="F36" s="29"/>
      <c r="G36" s="5"/>
      <c r="H36" s="2"/>
      <c r="I36" s="2"/>
      <c r="J36" s="5"/>
      <c r="K36" s="5"/>
    </row>
    <row r="37" spans="1:11" ht="15.75" x14ac:dyDescent="0.25">
      <c r="A37" s="27"/>
      <c r="B37" s="27"/>
      <c r="C37" s="27"/>
      <c r="D37" s="49" t="s">
        <v>24</v>
      </c>
      <c r="E37" s="49"/>
      <c r="F37" s="30">
        <f>I22</f>
        <v>0</v>
      </c>
      <c r="G37" s="5" t="s">
        <v>17</v>
      </c>
      <c r="H37" s="2"/>
      <c r="I37" s="2"/>
      <c r="J37" s="5"/>
      <c r="K37" s="5"/>
    </row>
    <row r="38" spans="1:11" x14ac:dyDescent="0.25">
      <c r="A38" s="21"/>
      <c r="B38" s="21"/>
      <c r="C38" s="21"/>
      <c r="D38" s="21"/>
      <c r="E38" s="21"/>
      <c r="F38" s="21"/>
      <c r="G38" s="2"/>
      <c r="H38" s="2"/>
      <c r="I38" s="2"/>
      <c r="J38" s="2"/>
      <c r="K38" s="2"/>
    </row>
    <row r="39" spans="1:11" ht="15.75" x14ac:dyDescent="0.25">
      <c r="A39" s="21"/>
      <c r="B39" s="21"/>
      <c r="C39" s="27" t="s">
        <v>26</v>
      </c>
      <c r="D39" s="27"/>
      <c r="E39" s="31">
        <f>80%*G35</f>
        <v>0</v>
      </c>
      <c r="F39" s="50" t="s">
        <v>27</v>
      </c>
      <c r="G39" s="50"/>
      <c r="H39" s="50"/>
      <c r="I39" s="5"/>
      <c r="J39" s="2"/>
      <c r="K39" s="2"/>
    </row>
    <row r="40" spans="1:11" ht="15.75" x14ac:dyDescent="0.25">
      <c r="C40" s="5"/>
      <c r="D40" s="5"/>
      <c r="E40" s="46" t="s">
        <v>47</v>
      </c>
      <c r="F40" s="5"/>
      <c r="G40" s="5"/>
      <c r="H40" s="5"/>
      <c r="I40" s="5"/>
      <c r="J40" s="2"/>
      <c r="K40" s="2"/>
    </row>
    <row r="41" spans="1:11" ht="15.75" x14ac:dyDescent="0.25">
      <c r="C41" s="5"/>
      <c r="D41" s="5"/>
      <c r="E41" s="5"/>
      <c r="F41" s="5"/>
      <c r="G41" s="5"/>
      <c r="H41" s="5"/>
      <c r="I41" s="5"/>
      <c r="J41" s="2"/>
      <c r="K41" s="2"/>
    </row>
    <row r="42" spans="1:11" ht="15.75" x14ac:dyDescent="0.25">
      <c r="C42" s="5"/>
      <c r="D42" s="5"/>
      <c r="E42" s="5"/>
      <c r="F42" s="5"/>
      <c r="G42" s="5"/>
      <c r="H42" s="5"/>
      <c r="I42" s="5"/>
      <c r="J42" s="2"/>
      <c r="K42" s="2"/>
    </row>
    <row r="43" spans="1:11" ht="18.75" x14ac:dyDescent="0.3">
      <c r="A43" s="70" t="s">
        <v>28</v>
      </c>
      <c r="B43" s="70"/>
      <c r="C43" s="70"/>
      <c r="D43" s="70"/>
      <c r="E43" s="70"/>
      <c r="F43" s="18">
        <f>C18-E32-E39</f>
        <v>0</v>
      </c>
      <c r="G43" s="5"/>
      <c r="H43" s="5"/>
      <c r="I43" s="5"/>
      <c r="J43" s="2"/>
      <c r="K43" s="2"/>
    </row>
    <row r="44" spans="1:11" ht="15.75" x14ac:dyDescent="0.25">
      <c r="C44" s="5"/>
      <c r="D44" s="5"/>
      <c r="E44" s="5"/>
      <c r="F44" s="5"/>
      <c r="G44" s="5"/>
      <c r="H44" s="5"/>
      <c r="I44" s="5"/>
      <c r="J44" s="2"/>
      <c r="K44" s="2"/>
    </row>
    <row r="45" spans="1:11" x14ac:dyDescent="0.25">
      <c r="G45" s="2"/>
      <c r="H45" s="2"/>
      <c r="I45" s="2"/>
      <c r="J45" s="2"/>
      <c r="K45" s="2"/>
    </row>
    <row r="46" spans="1:11" x14ac:dyDescent="0.25">
      <c r="G46" s="2"/>
      <c r="H46" s="2"/>
      <c r="I46" s="2"/>
      <c r="J46" s="2"/>
      <c r="K46" s="2"/>
    </row>
    <row r="47" spans="1:11" x14ac:dyDescent="0.25">
      <c r="G47" s="2"/>
      <c r="H47" s="2"/>
      <c r="I47" s="2"/>
      <c r="J47" s="2"/>
      <c r="K47" s="2"/>
    </row>
    <row r="48" spans="1:11" x14ac:dyDescent="0.25">
      <c r="A48" s="56" t="s">
        <v>29</v>
      </c>
      <c r="B48" s="56"/>
      <c r="C48" s="56"/>
      <c r="D48" s="56"/>
      <c r="E48" s="56"/>
      <c r="F48" s="56"/>
      <c r="G48" s="56"/>
      <c r="H48" s="2"/>
      <c r="I48" s="2"/>
      <c r="J48" s="2"/>
      <c r="K48" s="2"/>
    </row>
  </sheetData>
  <sheetProtection algorithmName="SHA-512" hashValue="7q3Bk8jHMoX4sawVosuPtFKwqdqA1SaMi9KFhwHSBsTIUKKr++wXUfiVbE4MWTnMbBqdUVm02ej+IIU/cn8rpQ==" saltValue="arFuGnsBRfNca6WR5qC2sA==" spinCount="100000" sheet="1" objects="1" scenarios="1" selectLockedCells="1"/>
  <protectedRanges>
    <protectedRange password="EAF2" sqref="B21:C28 E21:E28 D21 D23:D28" name="Tableau semaine3"/>
    <protectedRange password="EAF2" sqref="F21:F33" name="Tableau semaine"/>
    <protectedRange password="EAF2" sqref="A21:A33" name="Tableau semaine2"/>
  </protectedRanges>
  <mergeCells count="30">
    <mergeCell ref="A48:G48"/>
    <mergeCell ref="D3:F4"/>
    <mergeCell ref="A11:B11"/>
    <mergeCell ref="C9:D9"/>
    <mergeCell ref="E9:H9"/>
    <mergeCell ref="E11:F11"/>
    <mergeCell ref="A12:C12"/>
    <mergeCell ref="A13:C13"/>
    <mergeCell ref="A14:C14"/>
    <mergeCell ref="A16:B16"/>
    <mergeCell ref="E16:F16"/>
    <mergeCell ref="A18:B18"/>
    <mergeCell ref="B30:D30"/>
    <mergeCell ref="B32:D32"/>
    <mergeCell ref="A43:E43"/>
    <mergeCell ref="G30:H30"/>
    <mergeCell ref="C28:D28"/>
    <mergeCell ref="D35:F35"/>
    <mergeCell ref="D37:E37"/>
    <mergeCell ref="F39:H39"/>
    <mergeCell ref="K22:K25"/>
    <mergeCell ref="A23:C23"/>
    <mergeCell ref="F23:H23"/>
    <mergeCell ref="F24:H24"/>
    <mergeCell ref="A25:B25"/>
    <mergeCell ref="A22:C22"/>
    <mergeCell ref="F22:H22"/>
    <mergeCell ref="A27:B27"/>
    <mergeCell ref="C27:D27"/>
    <mergeCell ref="G27:H27"/>
  </mergeCells>
  <dataValidations count="1">
    <dataValidation type="list" allowBlank="1" showInputMessage="1" showErrorMessage="1" sqref="G16">
      <formula1>"OUI,NON"</formula1>
    </dataValidation>
  </dataValidations>
  <pageMargins left="0.23622047244094491" right="0.23622047244094491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indemnité covid19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caïne Hurvois</dc:creator>
  <cp:lastModifiedBy>caïne Hurvois</cp:lastModifiedBy>
  <cp:lastPrinted>2020-03-30T14:42:32Z</cp:lastPrinted>
  <dcterms:created xsi:type="dcterms:W3CDTF">2018-11-16T13:15:48Z</dcterms:created>
  <dcterms:modified xsi:type="dcterms:W3CDTF">2020-04-26T14:13:44Z</dcterms:modified>
</cp:coreProperties>
</file>