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231"/>
  <workbookPr codeName="ThisWorkbook" defaultThemeVersion="124226"/>
  <mc:AlternateContent xmlns:mc="http://schemas.openxmlformats.org/markup-compatibility/2006">
    <mc:Choice Requires="x15">
      <x15ac:absPath xmlns:x15ac="http://schemas.microsoft.com/office/spreadsheetml/2010/11/ac" url="C:\Users\Angel\Desktop\"/>
    </mc:Choice>
  </mc:AlternateContent>
  <xr:revisionPtr revIDLastSave="0" documentId="13_ncr:1_{6A894DFE-22B4-48E7-A212-336EC70FDB90}" xr6:coauthVersionLast="45" xr6:coauthVersionMax="45" xr10:uidLastSave="{00000000-0000-0000-0000-000000000000}"/>
  <workbookProtection workbookAlgorithmName="SHA-512" workbookHashValue="WHqW4IXTrZZHtrTod/8T0DDAwSZ1p1c5bzbYtxcjGprh2mJhOpTuPz1NKhkGba/SiALDEIV5so95buIlk59FaA==" workbookSaltValue="HLpfhU6bIpKr8U5fiiRMiw==" workbookSpinCount="100000" lockStructure="1"/>
  <bookViews>
    <workbookView xWindow="-120" yWindow="-120" windowWidth="29040" windowHeight="15840" xr2:uid="{00000000-000D-0000-FFFF-FFFF00000000}"/>
  </bookViews>
  <sheets>
    <sheet name="bulletin de salaire" sheetId="1" r:id="rId1"/>
  </sheets>
  <externalReferences>
    <externalReference r:id="rId2"/>
    <externalReference r:id="rId3"/>
  </externalReferences>
  <definedNames>
    <definedName name="liste">#REF!</definedName>
    <definedName name="oui_non">[1]Données!$A$10:$A$12</definedName>
    <definedName name="OUINON">#REF!</definedName>
    <definedName name="_xlnm.Print_Area" localSheetId="0">'bulletin de salaire'!$A$1:$O$86</definedName>
  </definedNames>
  <calcPr calcId="181029"/>
</workbook>
</file>

<file path=xl/calcChain.xml><?xml version="1.0" encoding="utf-8"?>
<calcChain xmlns="http://schemas.openxmlformats.org/spreadsheetml/2006/main">
  <c r="V48" i="1" l="1"/>
  <c r="T48" i="1"/>
  <c r="U48" i="1" s="1"/>
  <c r="P48" i="1"/>
  <c r="F37" i="1" l="1"/>
  <c r="F52" i="1"/>
  <c r="F51" i="1"/>
  <c r="F44" i="1"/>
  <c r="P20" i="1"/>
  <c r="P21" i="1"/>
  <c r="P22" i="1"/>
  <c r="P23" i="1"/>
  <c r="P24" i="1"/>
  <c r="P25" i="1"/>
  <c r="P26" i="1"/>
  <c r="P27" i="1"/>
  <c r="P28" i="1"/>
  <c r="P29" i="1"/>
  <c r="P30" i="1"/>
  <c r="P31" i="1"/>
  <c r="P32" i="1"/>
  <c r="P33" i="1"/>
  <c r="P34" i="1"/>
  <c r="P35" i="1"/>
  <c r="P36" i="1"/>
  <c r="P38" i="1"/>
  <c r="P39" i="1"/>
  <c r="P40" i="1"/>
  <c r="P41" i="1"/>
  <c r="P42" i="1"/>
  <c r="P43" i="1"/>
  <c r="P45" i="1"/>
  <c r="P46" i="1"/>
  <c r="P47" i="1"/>
  <c r="P49" i="1"/>
  <c r="P50" i="1"/>
  <c r="P53" i="1"/>
  <c r="P54" i="1"/>
  <c r="P19" i="1"/>
  <c r="I22" i="1"/>
  <c r="J22" i="1" s="1"/>
  <c r="I26" i="1"/>
  <c r="I21" i="1"/>
  <c r="O58" i="1" l="1"/>
  <c r="O59" i="1"/>
  <c r="O81" i="1"/>
  <c r="N81" i="1"/>
  <c r="O78" i="1"/>
  <c r="N78" i="1"/>
  <c r="Q75" i="1"/>
  <c r="R74" i="1"/>
  <c r="R73" i="1" s="1"/>
  <c r="G63" i="1"/>
  <c r="G62" i="1"/>
  <c r="G61" i="1"/>
  <c r="G59" i="1"/>
  <c r="G58" i="1"/>
  <c r="O55" i="1"/>
  <c r="N55" i="1"/>
  <c r="M55" i="1"/>
  <c r="L55" i="1"/>
  <c r="T54" i="1"/>
  <c r="U54" i="1" s="1"/>
  <c r="T53" i="1"/>
  <c r="V50" i="1" s="1"/>
  <c r="T50" i="1"/>
  <c r="V49" i="1" s="1"/>
  <c r="T49" i="1"/>
  <c r="U49" i="1" s="1"/>
  <c r="T47" i="1"/>
  <c r="U47" i="1" s="1"/>
  <c r="T46" i="1"/>
  <c r="U46" i="1" s="1"/>
  <c r="T45" i="1"/>
  <c r="U45" i="1" s="1"/>
  <c r="T43" i="1"/>
  <c r="U43" i="1" s="1"/>
  <c r="T42" i="1"/>
  <c r="U42" i="1" s="1"/>
  <c r="T41" i="1"/>
  <c r="U41" i="1" s="1"/>
  <c r="T40" i="1"/>
  <c r="U40" i="1" s="1"/>
  <c r="T39" i="1"/>
  <c r="U39" i="1" s="1"/>
  <c r="T38" i="1"/>
  <c r="U38" i="1" s="1"/>
  <c r="T36" i="1"/>
  <c r="U36" i="1" s="1"/>
  <c r="T35" i="1"/>
  <c r="V34" i="1" s="1"/>
  <c r="T34" i="1"/>
  <c r="V33" i="1" s="1"/>
  <c r="T33" i="1"/>
  <c r="U33" i="1" s="1"/>
  <c r="T32" i="1"/>
  <c r="V31" i="1" s="1"/>
  <c r="T31" i="1"/>
  <c r="U31" i="1" s="1"/>
  <c r="T30" i="1"/>
  <c r="V29" i="1" s="1"/>
  <c r="T29" i="1"/>
  <c r="U29" i="1" s="1"/>
  <c r="T28" i="1"/>
  <c r="V27" i="1" s="1"/>
  <c r="T27" i="1"/>
  <c r="U27" i="1" s="1"/>
  <c r="T26" i="1"/>
  <c r="V25" i="1" s="1"/>
  <c r="T25" i="1"/>
  <c r="U25" i="1" s="1"/>
  <c r="T24" i="1"/>
  <c r="U24" i="1" s="1"/>
  <c r="I25" i="1"/>
  <c r="T23" i="1"/>
  <c r="U23" i="1" s="1"/>
  <c r="I24" i="1"/>
  <c r="J24" i="1" s="1"/>
  <c r="T22" i="1"/>
  <c r="U22" i="1" s="1"/>
  <c r="I23" i="1"/>
  <c r="J23" i="1" s="1"/>
  <c r="T21" i="1"/>
  <c r="U21" i="1" s="1"/>
  <c r="J21" i="1"/>
  <c r="T20" i="1"/>
  <c r="V19" i="1" s="1"/>
  <c r="I20" i="1"/>
  <c r="T19" i="1"/>
  <c r="V18" i="1" s="1"/>
  <c r="O17" i="1"/>
  <c r="K17" i="1"/>
  <c r="O16" i="1"/>
  <c r="K16" i="1"/>
  <c r="S14" i="1"/>
  <c r="Q78" i="1" l="1"/>
  <c r="Q77" i="1" s="1"/>
  <c r="N82" i="1" s="1"/>
  <c r="N84" i="1" s="1"/>
  <c r="U30" i="1"/>
  <c r="U50" i="1"/>
  <c r="U20" i="1"/>
  <c r="U26" i="1"/>
  <c r="U34" i="1"/>
  <c r="U28" i="1"/>
  <c r="U19" i="1"/>
  <c r="V24" i="1"/>
  <c r="U32" i="1"/>
  <c r="H20" i="1"/>
  <c r="G26" i="1" s="1"/>
  <c r="N66" i="1" s="1"/>
  <c r="V23" i="1"/>
  <c r="V30" i="1"/>
  <c r="V40" i="1"/>
  <c r="V42" i="1"/>
  <c r="V45" i="1"/>
  <c r="V47" i="1"/>
  <c r="U53" i="1"/>
  <c r="V39" i="1"/>
  <c r="V41" i="1"/>
  <c r="V43" i="1"/>
  <c r="V46" i="1"/>
  <c r="G67" i="1"/>
  <c r="V21" i="1"/>
  <c r="H19" i="1"/>
  <c r="J66" i="1" s="1"/>
  <c r="V35" i="1"/>
  <c r="V36" i="1"/>
  <c r="V38" i="1"/>
  <c r="Q82" i="1"/>
  <c r="Q81" i="1" s="1"/>
  <c r="O82" i="1" s="1"/>
  <c r="O84" i="1" s="1"/>
  <c r="V20" i="1"/>
  <c r="V26" i="1"/>
  <c r="V32" i="1"/>
  <c r="U35" i="1"/>
  <c r="V53" i="1"/>
  <c r="V22" i="1"/>
  <c r="V28" i="1"/>
  <c r="U55" i="1" l="1"/>
  <c r="J20" i="1"/>
  <c r="V54" i="1"/>
  <c r="J19" i="1"/>
  <c r="J31" i="1" s="1"/>
  <c r="J32" i="1" l="1"/>
  <c r="E37" i="1" l="1"/>
  <c r="G37" i="1" s="1"/>
  <c r="E48" i="1"/>
  <c r="G48" i="1" s="1"/>
  <c r="E44" i="1"/>
  <c r="E36" i="1"/>
  <c r="G36" i="1" s="1"/>
  <c r="E45" i="1"/>
  <c r="E38" i="1"/>
  <c r="G38" i="1" s="1"/>
  <c r="E39" i="1"/>
  <c r="G39" i="1" s="1"/>
  <c r="E42" i="1"/>
  <c r="G42" i="1" s="1"/>
  <c r="H46" i="1"/>
  <c r="J46" i="1" s="1"/>
  <c r="H38" i="1"/>
  <c r="J38" i="1" s="1"/>
  <c r="H45" i="1"/>
  <c r="J45" i="1" s="1"/>
  <c r="E43" i="1"/>
  <c r="G43" i="1" s="1"/>
  <c r="H41" i="1"/>
  <c r="J41" i="1" s="1"/>
  <c r="H43" i="1"/>
  <c r="J43" i="1" s="1"/>
  <c r="H47" i="1"/>
  <c r="J47" i="1" s="1"/>
  <c r="H36" i="1"/>
  <c r="J36" i="1" s="1"/>
  <c r="H40" i="1"/>
  <c r="J40" i="1" s="1"/>
  <c r="H42" i="1"/>
  <c r="J42" i="1" s="1"/>
  <c r="H39" i="1"/>
  <c r="J39" i="1" s="1"/>
  <c r="E50" i="1"/>
  <c r="E51" i="1" l="1"/>
  <c r="G51" i="1" s="1"/>
  <c r="E52" i="1"/>
  <c r="G52" i="1" s="1"/>
  <c r="G44" i="1"/>
  <c r="G45" i="1"/>
  <c r="E53" i="1"/>
  <c r="G53" i="1" s="1"/>
  <c r="G50" i="1"/>
  <c r="J55" i="1" l="1"/>
  <c r="E54" i="1"/>
  <c r="F55" i="1" s="1"/>
  <c r="I54" i="1"/>
  <c r="E72" i="1" l="1"/>
  <c r="L61" i="1"/>
  <c r="F69" i="1"/>
  <c r="G72" i="1" l="1"/>
  <c r="F7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caïne Hurvois</author>
    <author>Jvuln33</author>
  </authors>
  <commentList>
    <comment ref="D16" authorId="0" shapeId="0" xr:uid="{00000000-0006-0000-0000-000001000000}">
      <text>
        <r>
          <rPr>
            <sz val="11"/>
            <color indexed="81"/>
            <rFont val="Garamond"/>
            <family val="1"/>
          </rPr>
          <t>Maximum 45h / semaines
En cas de de semaines type différentes faire une moyenne suivant le calcul suivant : 
[(nbre hrs semine A*nbre semaine A)+(nbre hrs semaine B*nbre de semaine B)… )]/12</t>
        </r>
      </text>
    </comment>
    <comment ref="G16" authorId="0" shapeId="0" xr:uid="{00000000-0006-0000-0000-000002000000}">
      <text>
        <r>
          <rPr>
            <sz val="11"/>
            <color indexed="81"/>
            <rFont val="Garamond"/>
            <family val="1"/>
          </rPr>
          <t xml:space="preserve">A partir de la 46eme heure/semaine
En cas de de semaines type différentes faire une moyenne suivant le calcul suivant : 
[(nbre hrs semaine A*nbre semaine A)+(nbre hrs semaine B*nbre de semaine B)… )]/12
</t>
        </r>
      </text>
    </comment>
    <comment ref="L18" authorId="1" shapeId="0" xr:uid="{00000000-0006-0000-0000-000003000000}">
      <text>
        <r>
          <rPr>
            <sz val="9"/>
            <color indexed="81"/>
            <rFont val="Tahoma"/>
            <family val="2"/>
          </rPr>
          <t>Si une journée d'accueil prévu n'a pas été travaillée, préciser pourquoi, à l'aide de la liste suivante.
Liste des commentaires en cas d'absence :
- AAM : Absence Assistante Maternelle
- AME : Absence Maladie Enfant
- ANJE : Absence Non Justifiée Enfant
- CCP : Congés pour Convenance Personnelle
- CPc : Congés Payés en mensualisation année complète
- CPi : Congés Payés en mensualisation année incomplète
- CSS : Congés Sans Solde
- DIV : Divers
- FCP : Férié Chômé Payé
- FRAC : jour de fractionnement
- PEEC : Pas Encore En Contrat
- SED : Semaine Employeur Déduite
ATTENTION à la sélection des congés payés.
Le code CPc doit être utilisé pour les congés payés en mensualisation année complète. Ils sont inclus dans la mensualisation et doivent être comptabilisés dans les heures contractuelles.
Le code CPi doit être utilisé pour les congés payés en mensualisation année incomplète. Ils ont été déduits du calcul de la mensualisation et ne doivent pas être comptabilisées dans les heures contractuelles.</t>
        </r>
      </text>
    </comment>
    <comment ref="M18" authorId="0" shapeId="0" xr:uid="{00000000-0006-0000-0000-000004000000}">
      <text>
        <r>
          <rPr>
            <sz val="9"/>
            <color indexed="81"/>
            <rFont val="Tahoma"/>
            <family val="2"/>
          </rPr>
          <t xml:space="preserve">A remplir absolument pour les impôts :
Noter les heures prévues au contrat, si et seulement si une journée d'accueil prévue n'a pas été travaillée et à été déduite par cassation  alors vous ne mettez rien dans la case.
</t>
        </r>
      </text>
    </comment>
    <comment ref="A22" authorId="0" shapeId="0" xr:uid="{00000000-0006-0000-0000-000005000000}">
      <text>
        <r>
          <rPr>
            <sz val="9"/>
            <color indexed="81"/>
            <rFont val="Tahoma"/>
            <family val="2"/>
          </rPr>
          <t>par exemple dimanche majoré dans la mensualisation</t>
        </r>
      </text>
    </comment>
    <comment ref="A64" authorId="0" shapeId="0" xr:uid="{00000000-0006-0000-0000-000006000000}">
      <text>
        <r>
          <rPr>
            <sz val="9"/>
            <color indexed="81"/>
            <rFont val="Tahoma"/>
            <family val="2"/>
          </rPr>
          <t>remplir le montant versé par l'employeur après calcul des 80%
ne pas inscrire le don solidaire sur le bs</t>
        </r>
      </text>
    </comment>
    <comment ref="J65" authorId="0" shapeId="0" xr:uid="{00000000-0006-0000-0000-000007000000}">
      <text>
        <r>
          <rPr>
            <sz val="9"/>
            <color indexed="81"/>
            <rFont val="Garamond"/>
            <family val="1"/>
          </rPr>
          <t>Les jours d'activités sont les jours mensualisés : 
nbre de jours travaillés par semaine * nbre de semaines programmées/12
En cas de déduction de salaire par cassation il faudra penser à déduire si il y a lieu les jours d'absences : jours mensualisés -jours d'absences.
En cas de régularisation de salaire pensez aussi à rajouter suivant : 
(montant de la régularisation de salaire/tarif horaire)/ moyenne d'heures journalières =  nbre de jours à rajouter aux jours mensualisés (en sachant que la moyenne d'heures journalières = nbre heures hebdo/nbre de jours hebdo)</t>
        </r>
      </text>
    </comment>
    <comment ref="N65" authorId="0" shapeId="0" xr:uid="{00000000-0006-0000-0000-000008000000}">
      <text>
        <r>
          <rPr>
            <sz val="9"/>
            <color indexed="81"/>
            <rFont val="Garamond"/>
            <family val="1"/>
          </rPr>
          <t xml:space="preserve">A ne remplir que lorsque les cp sont payés
</t>
        </r>
      </text>
    </comment>
  </commentList>
</comments>
</file>

<file path=xl/sharedStrings.xml><?xml version="1.0" encoding="utf-8"?>
<sst xmlns="http://schemas.openxmlformats.org/spreadsheetml/2006/main" count="143" uniqueCount="122">
  <si>
    <t>Bulletin de paie du mois de</t>
  </si>
  <si>
    <t>Convention Collective des assistants maternels du particulier employeur  -  code NAF 8891.A</t>
  </si>
  <si>
    <t>EMPLOYEUR</t>
  </si>
  <si>
    <t>SALARIE</t>
  </si>
  <si>
    <t>N°employeur</t>
  </si>
  <si>
    <t xml:space="preserve">N° salarié </t>
  </si>
  <si>
    <t>NON</t>
  </si>
  <si>
    <t>NOM et Prénom</t>
  </si>
  <si>
    <t>Adresse</t>
  </si>
  <si>
    <t>OUI</t>
  </si>
  <si>
    <t>complément</t>
  </si>
  <si>
    <t xml:space="preserve">Code postal </t>
  </si>
  <si>
    <t>Ville</t>
  </si>
  <si>
    <t>Code postal</t>
  </si>
  <si>
    <t>N° sécurité sociale</t>
  </si>
  <si>
    <t>Nom  prénom de l'enfant</t>
  </si>
  <si>
    <t>Date d'embauche</t>
  </si>
  <si>
    <t>type contrat</t>
  </si>
  <si>
    <t>Emploi occupé</t>
  </si>
  <si>
    <t>Assistant(e) maternel(le) Agréé(e)</t>
  </si>
  <si>
    <t>Nbre semaines prog. :</t>
  </si>
  <si>
    <t>Nbre d'hrs /semaine</t>
  </si>
  <si>
    <t xml:space="preserve">Hres sup./s </t>
  </si>
  <si>
    <t>Heures mensualisées</t>
  </si>
  <si>
    <t>Heures sup mensualisées</t>
  </si>
  <si>
    <t>Nbre d'heures /semaine</t>
  </si>
  <si>
    <t>L+M+N</t>
  </si>
  <si>
    <t>(L+M+N)&lt;8</t>
  </si>
  <si>
    <t>REMUNERATION</t>
  </si>
  <si>
    <t>Base</t>
  </si>
  <si>
    <t>Taux</t>
  </si>
  <si>
    <t>Montant</t>
  </si>
  <si>
    <t>Jour</t>
  </si>
  <si>
    <t>Heures</t>
  </si>
  <si>
    <t>H. compl</t>
  </si>
  <si>
    <t>H. sup</t>
  </si>
  <si>
    <t>Salaire brut de base</t>
  </si>
  <si>
    <t xml:space="preserve">Heures supplémentaires mensualisées </t>
  </si>
  <si>
    <t>Majoration des heures supplémentaires mensualisées :</t>
  </si>
  <si>
    <t>Heures complémentaires</t>
  </si>
  <si>
    <t>majoration :</t>
  </si>
  <si>
    <t>Heures supplémentaires</t>
  </si>
  <si>
    <t>Indemnité de congés payés ou ICCP (fin de contrat)</t>
  </si>
  <si>
    <t>Régularisation</t>
  </si>
  <si>
    <t>SALAIRE BRUT</t>
  </si>
  <si>
    <t>COTISATIONS SOCIALES</t>
  </si>
  <si>
    <t>SALARIALES</t>
  </si>
  <si>
    <t>PATRONALES</t>
  </si>
  <si>
    <t>Assurance Maladie</t>
  </si>
  <si>
    <t>Assurance Vieillesse déplafonnée</t>
  </si>
  <si>
    <t>Assurance Vieillesse plafonnée</t>
  </si>
  <si>
    <t>Accident du Travail</t>
  </si>
  <si>
    <t>Assurance chômage</t>
  </si>
  <si>
    <t>Base 98,25 % du salaire brut</t>
  </si>
  <si>
    <t>CSG et CRDS non déductible</t>
  </si>
  <si>
    <t>CSG déductible</t>
  </si>
  <si>
    <t>Total cotisations</t>
  </si>
  <si>
    <t>SALAIRE NET</t>
  </si>
  <si>
    <t xml:space="preserve">Indemnités  </t>
  </si>
  <si>
    <t>Tarif</t>
  </si>
  <si>
    <t>Nombre</t>
  </si>
  <si>
    <t>Pour les impôts</t>
  </si>
  <si>
    <t>Nombre de jours de 8 heures ou plus d'activité</t>
  </si>
  <si>
    <r>
      <t xml:space="preserve">Nombre d' heures si moins de 8 heures </t>
    </r>
    <r>
      <rPr>
        <u/>
        <sz val="11"/>
        <rFont val="Garamond"/>
        <family val="1"/>
      </rPr>
      <t>d'activité</t>
    </r>
  </si>
  <si>
    <t>Indemnité de repas</t>
  </si>
  <si>
    <t>Indemnité de goûter</t>
  </si>
  <si>
    <t>Indemnité kilométrique</t>
  </si>
  <si>
    <t>POUR LA DECLARATION   PAJEMPLOI</t>
  </si>
  <si>
    <t>Indemnité de rupture</t>
  </si>
  <si>
    <t>Jours d'Activité :</t>
  </si>
  <si>
    <t>Jours de cp</t>
  </si>
  <si>
    <t>Heures normales</t>
  </si>
  <si>
    <t>Heures sup. et comp.</t>
  </si>
  <si>
    <t>Total</t>
  </si>
  <si>
    <t>Date paiement</t>
  </si>
  <si>
    <t>Mode de paiement</t>
  </si>
  <si>
    <t>virement bancaire</t>
  </si>
  <si>
    <t>Commentaires du mois</t>
  </si>
  <si>
    <t>Date de prises des congés payés</t>
  </si>
  <si>
    <t>Signature de l'employeur</t>
  </si>
  <si>
    <t xml:space="preserve"> Congés payés de Juin N-1 à Mai N</t>
  </si>
  <si>
    <t>Année précédente</t>
  </si>
  <si>
    <t>En cours acquisition</t>
  </si>
  <si>
    <t>Nombre de mois travaillés</t>
  </si>
  <si>
    <t>Jours ouvrables acquis</t>
  </si>
  <si>
    <t>Jours fractionnements</t>
  </si>
  <si>
    <t>Nombre d'enfant de -15ans</t>
  </si>
  <si>
    <t>Jours supplémentaires</t>
  </si>
  <si>
    <t>Nombre de jours ouvrables total acquis</t>
  </si>
  <si>
    <t>Jours ouvrables payés</t>
  </si>
  <si>
    <t xml:space="preserve"> Reste </t>
  </si>
  <si>
    <t>A conserver sans limitation de durée</t>
  </si>
  <si>
    <t>CDI</t>
  </si>
  <si>
    <t>Indemnités congés payés durant le contrat</t>
  </si>
  <si>
    <t>H. contrat</t>
  </si>
  <si>
    <t>Indemnité d'entretien</t>
  </si>
  <si>
    <t>Indemnité d'entretien supérieure</t>
  </si>
  <si>
    <t>Autres</t>
  </si>
  <si>
    <t>Heures mensualisées majorées</t>
  </si>
  <si>
    <t>CEG</t>
  </si>
  <si>
    <t>SALAIRE BRUT (hors heures supplémentaires et heures complémentaires)</t>
  </si>
  <si>
    <t>Absence justifiée à déduire (hors hs mensualisées)</t>
  </si>
  <si>
    <t>Absence heures supplémentaires à déduire</t>
  </si>
  <si>
    <t>Base 100 %</t>
  </si>
  <si>
    <t>Allocations familiales et Fnal</t>
  </si>
  <si>
    <t>IRCEM Retraite complémentaire</t>
  </si>
  <si>
    <t>IRCEM Retraite Prévoyance</t>
  </si>
  <si>
    <t>Total des heures</t>
  </si>
  <si>
    <t>Formation pro et Contribution dialogue social</t>
  </si>
  <si>
    <t>dont hc /hs</t>
  </si>
  <si>
    <t>hc hs</t>
  </si>
  <si>
    <t>hs hc</t>
  </si>
  <si>
    <t>Régime Alsace Moselle</t>
  </si>
  <si>
    <t>Congés payés</t>
  </si>
  <si>
    <t>MONTANT NET A PAYER avant impôt</t>
  </si>
  <si>
    <t>Impôt sur le revenu</t>
  </si>
  <si>
    <t>Impôt sur le revenu prélevé à la source</t>
  </si>
  <si>
    <t>MONTANT NET A PAYER après impôt</t>
  </si>
  <si>
    <t>Copyright janvier 2020 - Tous droits réservés à SUPNAAFAM-UNSA - Reproduction interdite</t>
  </si>
  <si>
    <r>
      <t xml:space="preserve">Net imposable du mois </t>
    </r>
    <r>
      <rPr>
        <b/>
        <sz val="8"/>
        <rFont val="Garamond"/>
        <family val="1"/>
      </rPr>
      <t>(hors indemnités)</t>
    </r>
  </si>
  <si>
    <t>Indemnité exceptionnelle-activité partielle</t>
  </si>
  <si>
    <t>Exonération partielle HC/HS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</si>
</sst>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7" formatCode="#,##0.00\ &quot;€&quot;;\-#,##0.00\ &quot;€&quot;"/>
    <numFmt numFmtId="8" formatCode="#,##0.00\ &quot;€&quot;;[Red]\-#,##0.00\ &quot;€&quot;"/>
    <numFmt numFmtId="164" formatCode="_-* #,##0.00\ _€_-;\-* #,##0.00\ _€_-;_-* &quot;-&quot;??\ _€_-;_-@_-"/>
    <numFmt numFmtId="165" formatCode="0.00&quot; hrs&quot;"/>
    <numFmt numFmtId="166" formatCode="dd/mm/yy;@"/>
    <numFmt numFmtId="167" formatCode="0&quot; s&quot;"/>
    <numFmt numFmtId="168" formatCode="_-* #,##0.00\ [$€-40C]_-;\-* #,##0.00\ [$€-40C]_-;_-* &quot;-&quot;??\ [$€-40C]_-;_-@_-"/>
    <numFmt numFmtId="169" formatCode="#,##0.00\ &quot;€&quot;"/>
    <numFmt numFmtId="170" formatCode="#,##0.00\ [$€-40C];[Red]\-#,##0.00\ [$€-40C]"/>
    <numFmt numFmtId="171" formatCode="#,##0.00\ [$€-40C];\-#,##0.00\ [$€-40C]"/>
    <numFmt numFmtId="172" formatCode="0.000%"/>
    <numFmt numFmtId="173" formatCode="_-* #,##0.00\ [$€-40C]_-;\-* #,##0.00\ [$€-40C]_-;_-* &quot;-&quot;???\ [$€-40C]_-;_-@_-"/>
    <numFmt numFmtId="174" formatCode="0&quot; jrs&quot;"/>
    <numFmt numFmtId="175" formatCode="0.0&quot; kms&quot;"/>
    <numFmt numFmtId="176" formatCode="0&quot;jrs&quot;"/>
    <numFmt numFmtId="177" formatCode="0&quot; semaines&quot;"/>
    <numFmt numFmtId="178" formatCode="0.00&quot; jrs&quot;"/>
    <numFmt numFmtId="179" formatCode="[&gt;=3000000000000]#&quot; &quot;##&quot; &quot;##&quot; &quot;##&quot; &quot;###&quot; &quot;###&quot; | &quot;##;#&quot; &quot;##&quot; &quot;##&quot; &quot;##&quot; &quot;###&quot; &quot;###"/>
  </numFmts>
  <fonts count="34" x14ac:knownFonts="1">
    <font>
      <sz val="11"/>
      <color theme="1"/>
      <name val="Calibri"/>
      <family val="2"/>
      <scheme val="minor"/>
    </font>
    <font>
      <sz val="11"/>
      <color theme="1"/>
      <name val="Calibri"/>
      <family val="2"/>
      <scheme val="minor"/>
    </font>
    <font>
      <sz val="10"/>
      <name val="Times New Roman"/>
      <family val="1"/>
    </font>
    <font>
      <sz val="10"/>
      <name val="Arial"/>
      <family val="2"/>
    </font>
    <font>
      <sz val="8"/>
      <name val="Garamond"/>
      <family val="1"/>
    </font>
    <font>
      <b/>
      <sz val="16"/>
      <name val="Garamond"/>
      <family val="1"/>
    </font>
    <font>
      <b/>
      <sz val="14"/>
      <name val="Garamond"/>
      <family val="1"/>
    </font>
    <font>
      <b/>
      <sz val="18"/>
      <name val="Garamond"/>
      <family val="1"/>
    </font>
    <font>
      <b/>
      <sz val="20"/>
      <name val="Garamond"/>
      <family val="1"/>
    </font>
    <font>
      <b/>
      <sz val="12"/>
      <name val="Garamond"/>
      <family val="1"/>
    </font>
    <font>
      <sz val="12"/>
      <name val="Times New Roman"/>
      <family val="1"/>
    </font>
    <font>
      <b/>
      <sz val="12"/>
      <name val="Times New Roman"/>
      <family val="1"/>
    </font>
    <font>
      <sz val="11"/>
      <name val="Garamond"/>
      <family val="1"/>
    </font>
    <font>
      <b/>
      <sz val="11"/>
      <name val="Garamond"/>
      <family val="1"/>
    </font>
    <font>
      <sz val="10"/>
      <name val="Garamond"/>
      <family val="1"/>
    </font>
    <font>
      <sz val="11"/>
      <name val="Times New Roman"/>
      <family val="1"/>
    </font>
    <font>
      <sz val="9"/>
      <name val="Garamond"/>
      <family val="1"/>
    </font>
    <font>
      <sz val="12"/>
      <name val="Garamond"/>
      <family val="1"/>
    </font>
    <font>
      <sz val="11"/>
      <color theme="0"/>
      <name val="Times New Roman"/>
      <family val="1"/>
    </font>
    <font>
      <sz val="11"/>
      <color theme="0"/>
      <name val="Garamond"/>
      <family val="1"/>
    </font>
    <font>
      <sz val="10"/>
      <color theme="0"/>
      <name val="Times New Roman"/>
      <family val="1"/>
    </font>
    <font>
      <b/>
      <sz val="10"/>
      <name val="Times New Roman"/>
      <family val="1"/>
    </font>
    <font>
      <b/>
      <sz val="10"/>
      <name val="Garamond"/>
      <family val="1"/>
    </font>
    <font>
      <sz val="12"/>
      <color theme="0"/>
      <name val="Times New Roman"/>
      <family val="1"/>
    </font>
    <font>
      <u/>
      <sz val="11"/>
      <name val="Garamond"/>
      <family val="1"/>
    </font>
    <font>
      <b/>
      <sz val="11"/>
      <name val="Times New Roman"/>
      <family val="1"/>
    </font>
    <font>
      <b/>
      <sz val="9"/>
      <name val="Garamond"/>
      <family val="1"/>
    </font>
    <font>
      <sz val="11"/>
      <color indexed="81"/>
      <name val="Garamond"/>
      <family val="1"/>
    </font>
    <font>
      <sz val="9"/>
      <color indexed="81"/>
      <name val="Tahoma"/>
      <family val="2"/>
    </font>
    <font>
      <sz val="9"/>
      <color indexed="81"/>
      <name val="Garamond"/>
      <family val="1"/>
    </font>
    <font>
      <sz val="11"/>
      <color indexed="8"/>
      <name val="Calibri"/>
      <family val="2"/>
    </font>
    <font>
      <b/>
      <sz val="18"/>
      <color indexed="56"/>
      <name val="Cambria"/>
      <family val="2"/>
    </font>
    <font>
      <b/>
      <sz val="8"/>
      <name val="Garamond"/>
      <family val="1"/>
    </font>
    <font>
      <b/>
      <sz val="11"/>
      <color rgb="FFFF0000"/>
      <name val="Garamond"/>
      <family val="1"/>
    </font>
  </fonts>
  <fills count="21">
    <fill>
      <patternFill patternType="none"/>
    </fill>
    <fill>
      <patternFill patternType="gray125"/>
    </fill>
    <fill>
      <patternFill patternType="solid">
        <fgColor theme="0"/>
        <bgColor indexed="64"/>
      </patternFill>
    </fill>
    <fill>
      <gradientFill degree="90">
        <stop position="0">
          <color theme="0"/>
        </stop>
        <stop position="1">
          <color theme="0"/>
        </stop>
      </gradientFill>
    </fill>
    <fill>
      <patternFill patternType="solid">
        <fgColor rgb="FF00B0F0"/>
      </patternFill>
    </fill>
    <fill>
      <patternFill patternType="solid">
        <fgColor rgb="FFFF0000"/>
        <bgColor indexed="64"/>
      </patternFill>
    </fill>
    <fill>
      <patternFill patternType="solid">
        <fgColor theme="3" tint="0.79998168889431442"/>
        <bgColor indexed="64"/>
      </patternFill>
    </fill>
    <fill>
      <patternFill patternType="lightGray">
        <fgColor theme="7" tint="0.59996337778862885"/>
        <bgColor theme="0"/>
      </patternFill>
    </fill>
    <fill>
      <gradientFill degree="90">
        <stop position="0">
          <color theme="0"/>
        </stop>
        <stop position="1">
          <color rgb="FFFF81DE"/>
        </stop>
      </gradientFill>
    </fill>
    <fill>
      <patternFill patternType="lightGray">
        <fgColor theme="0"/>
        <bgColor theme="0"/>
      </patternFill>
    </fill>
    <fill>
      <patternFill patternType="solid">
        <fgColor rgb="FF33CCFF"/>
        <bgColor indexed="64"/>
      </patternFill>
    </fill>
    <fill>
      <patternFill patternType="solid">
        <fgColor theme="0"/>
      </patternFill>
    </fill>
    <fill>
      <patternFill patternType="solid">
        <fgColor theme="0"/>
        <bgColor indexed="26"/>
      </patternFill>
    </fill>
    <fill>
      <patternFill patternType="solid">
        <fgColor theme="0"/>
        <bgColor indexed="27"/>
      </patternFill>
    </fill>
    <fill>
      <patternFill patternType="solid">
        <fgColor theme="0"/>
        <bgColor theme="0"/>
      </patternFill>
    </fill>
    <fill>
      <patternFill patternType="lightGray">
        <fgColor theme="8" tint="0.59996337778862885"/>
        <bgColor theme="0"/>
      </patternFill>
    </fill>
    <fill>
      <patternFill patternType="lightGray">
        <fgColor theme="8" tint="0.59996337778862885"/>
        <bgColor auto="1"/>
      </patternFill>
    </fill>
    <fill>
      <patternFill patternType="lightGray">
        <fgColor theme="8" tint="0.59996337778862885"/>
        <bgColor indexed="65"/>
      </patternFill>
    </fill>
    <fill>
      <patternFill patternType="solid">
        <fgColor indexed="65"/>
        <bgColor theme="0"/>
      </patternFill>
    </fill>
    <fill>
      <gradientFill degree="90">
        <stop position="0">
          <color theme="0"/>
        </stop>
        <stop position="1">
          <color rgb="FFCC0099"/>
        </stop>
      </gradientFill>
    </fill>
    <fill>
      <patternFill patternType="solid">
        <fgColor rgb="FF00B0F0"/>
        <bgColor indexed="64"/>
      </patternFill>
    </fill>
  </fills>
  <borders count="72">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medium">
        <color indexed="64"/>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theme="0"/>
      </left>
      <right/>
      <top style="thin">
        <color theme="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double">
        <color indexed="64"/>
      </right>
      <top style="medium">
        <color indexed="64"/>
      </top>
      <bottom/>
      <diagonal/>
    </border>
    <border>
      <left style="double">
        <color indexed="64"/>
      </left>
      <right/>
      <top style="double">
        <color indexed="64"/>
      </top>
      <bottom/>
      <diagonal/>
    </border>
    <border>
      <left/>
      <right/>
      <top style="double">
        <color indexed="64"/>
      </top>
      <bottom/>
      <diagonal/>
    </border>
    <border>
      <left style="medium">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style="double">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double">
        <color indexed="64"/>
      </bottom>
      <diagonal/>
    </border>
  </borders>
  <cellStyleXfs count="13">
    <xf numFmtId="0" fontId="0" fillId="0" borderId="0"/>
    <xf numFmtId="164" fontId="1" fillId="0" borderId="0" applyFont="0" applyFill="0" applyBorder="0" applyAlignment="0" applyProtection="0"/>
    <xf numFmtId="9" fontId="1" fillId="0" borderId="0" applyFont="0" applyFill="0" applyBorder="0" applyAlignment="0" applyProtection="0"/>
    <xf numFmtId="0" fontId="3" fillId="0" borderId="0"/>
    <xf numFmtId="0" fontId="3" fillId="0" borderId="0"/>
    <xf numFmtId="0" fontId="3" fillId="0" borderId="0"/>
    <xf numFmtId="0" fontId="30" fillId="0" borderId="0"/>
    <xf numFmtId="0" fontId="3" fillId="0" borderId="0"/>
    <xf numFmtId="0" fontId="1" fillId="0" borderId="0"/>
    <xf numFmtId="0" fontId="1" fillId="0" borderId="0"/>
    <xf numFmtId="9" fontId="30" fillId="0" borderId="0" applyFill="0" applyBorder="0" applyAlignment="0" applyProtection="0"/>
    <xf numFmtId="9" fontId="30" fillId="0" borderId="0" applyFill="0" applyBorder="0" applyAlignment="0" applyProtection="0"/>
    <xf numFmtId="0" fontId="31" fillId="0" borderId="0" applyNumberFormat="0" applyFill="0" applyBorder="0" applyAlignment="0" applyProtection="0"/>
  </cellStyleXfs>
  <cellXfs count="474">
    <xf numFmtId="0" fontId="0" fillId="0" borderId="0" xfId="0"/>
    <xf numFmtId="0" fontId="2" fillId="0" borderId="0" xfId="0" applyFont="1" applyAlignment="1"/>
    <xf numFmtId="0" fontId="2" fillId="0" borderId="0" xfId="0" applyFont="1" applyAlignment="1" applyProtection="1">
      <protection locked="0"/>
    </xf>
    <xf numFmtId="0" fontId="2" fillId="0" borderId="0" xfId="0" applyFont="1" applyAlignment="1" applyProtection="1">
      <protection hidden="1"/>
    </xf>
    <xf numFmtId="0" fontId="2" fillId="2" borderId="0" xfId="0" applyFont="1" applyFill="1" applyBorder="1" applyAlignment="1"/>
    <xf numFmtId="0" fontId="2" fillId="0" borderId="0" xfId="0" applyFont="1" applyAlignment="1">
      <alignment horizontal="center"/>
    </xf>
    <xf numFmtId="0" fontId="4" fillId="2" borderId="0" xfId="3" applyFont="1" applyFill="1" applyBorder="1" applyAlignment="1" applyProtection="1">
      <alignment horizontal="left"/>
      <protection hidden="1"/>
    </xf>
    <xf numFmtId="0" fontId="5" fillId="3" borderId="0" xfId="0" applyFont="1" applyFill="1" applyBorder="1" applyAlignment="1" applyProtection="1">
      <alignment vertical="center"/>
    </xf>
    <xf numFmtId="0" fontId="6" fillId="3" borderId="0" xfId="0" applyFont="1" applyFill="1" applyBorder="1" applyAlignment="1" applyProtection="1">
      <alignment vertical="center"/>
    </xf>
    <xf numFmtId="0" fontId="6" fillId="3" borderId="0" xfId="0" applyFont="1" applyFill="1" applyBorder="1" applyAlignment="1" applyProtection="1">
      <alignment horizontal="center" vertical="center"/>
    </xf>
    <xf numFmtId="0" fontId="7" fillId="2" borderId="0" xfId="0" applyFont="1" applyFill="1" applyBorder="1" applyAlignment="1" applyProtection="1"/>
    <xf numFmtId="0" fontId="7" fillId="2" borderId="0" xfId="0" applyFont="1" applyFill="1" applyBorder="1" applyAlignment="1" applyProtection="1">
      <alignment horizontal="center" vertical="center"/>
    </xf>
    <xf numFmtId="0" fontId="2" fillId="2" borderId="0" xfId="0" applyFont="1" applyFill="1" applyBorder="1" applyAlignment="1" applyProtection="1">
      <protection locked="0"/>
    </xf>
    <xf numFmtId="0" fontId="2" fillId="2" borderId="0" xfId="0" applyFont="1" applyFill="1" applyBorder="1" applyAlignment="1" applyProtection="1">
      <protection hidden="1"/>
    </xf>
    <xf numFmtId="0" fontId="2" fillId="2" borderId="0" xfId="0" applyFont="1" applyFill="1" applyBorder="1" applyAlignment="1">
      <alignment horizontal="center"/>
    </xf>
    <xf numFmtId="0" fontId="10" fillId="0" borderId="0" xfId="0" applyFont="1" applyAlignment="1" applyProtection="1">
      <protection locked="0"/>
    </xf>
    <xf numFmtId="0" fontId="10" fillId="0" borderId="0" xfId="0" applyFont="1" applyAlignment="1" applyProtection="1">
      <protection hidden="1"/>
    </xf>
    <xf numFmtId="0" fontId="11" fillId="2" borderId="0" xfId="0" applyFont="1" applyFill="1" applyBorder="1" applyAlignment="1" applyProtection="1">
      <alignment horizontal="center"/>
      <protection hidden="1"/>
    </xf>
    <xf numFmtId="0" fontId="10" fillId="0" borderId="0" xfId="0" applyFont="1" applyAlignment="1">
      <alignment horizontal="center"/>
    </xf>
    <xf numFmtId="0" fontId="11" fillId="5" borderId="7" xfId="0" applyFont="1" applyFill="1" applyBorder="1" applyAlignment="1" applyProtection="1">
      <alignment horizontal="center"/>
      <protection hidden="1"/>
    </xf>
    <xf numFmtId="0" fontId="10" fillId="0" borderId="0" xfId="0" applyFont="1" applyAlignment="1"/>
    <xf numFmtId="0" fontId="12" fillId="0" borderId="0" xfId="0" applyFont="1" applyAlignment="1" applyProtection="1">
      <protection locked="0"/>
    </xf>
    <xf numFmtId="0" fontId="12" fillId="0" borderId="0" xfId="0" applyFont="1" applyAlignment="1" applyProtection="1">
      <protection hidden="1"/>
    </xf>
    <xf numFmtId="165" fontId="12" fillId="2" borderId="0" xfId="3" applyNumberFormat="1" applyFont="1" applyFill="1" applyBorder="1" applyAlignment="1" applyProtection="1">
      <alignment horizontal="center" vertical="center"/>
      <protection locked="0"/>
    </xf>
    <xf numFmtId="0" fontId="12" fillId="0" borderId="0" xfId="0" applyFont="1" applyAlignment="1">
      <alignment horizontal="center"/>
    </xf>
    <xf numFmtId="0" fontId="12" fillId="2" borderId="0" xfId="3" applyFont="1" applyFill="1" applyBorder="1" applyAlignment="1" applyProtection="1">
      <alignment horizontal="center" vertical="center"/>
      <protection hidden="1"/>
    </xf>
    <xf numFmtId="0" fontId="12" fillId="2" borderId="10" xfId="3" applyFont="1" applyFill="1" applyBorder="1" applyAlignment="1" applyProtection="1">
      <alignment horizontal="center" vertical="center"/>
      <protection hidden="1"/>
    </xf>
    <xf numFmtId="0" fontId="12" fillId="2" borderId="12" xfId="3" applyFont="1" applyFill="1" applyBorder="1" applyAlignment="1" applyProtection="1">
      <alignment horizontal="center" vertical="center"/>
      <protection hidden="1"/>
    </xf>
    <xf numFmtId="0" fontId="12" fillId="6" borderId="13" xfId="0" applyFont="1" applyFill="1" applyBorder="1" applyAlignment="1" applyProtection="1">
      <alignment horizontal="center" vertical="center"/>
      <protection locked="0"/>
    </xf>
    <xf numFmtId="0" fontId="12" fillId="0" borderId="0" xfId="0" applyFont="1" applyAlignment="1"/>
    <xf numFmtId="0" fontId="12" fillId="2" borderId="14" xfId="0" applyFont="1" applyFill="1" applyBorder="1" applyAlignment="1" applyProtection="1"/>
    <xf numFmtId="0" fontId="12" fillId="2" borderId="0" xfId="0" applyFont="1" applyFill="1" applyBorder="1" applyAlignment="1" applyProtection="1"/>
    <xf numFmtId="165" fontId="12" fillId="6" borderId="7" xfId="3" applyNumberFormat="1" applyFont="1" applyFill="1" applyBorder="1" applyAlignment="1" applyProtection="1">
      <alignment horizontal="center" vertical="center"/>
      <protection locked="0"/>
    </xf>
    <xf numFmtId="0" fontId="12" fillId="2" borderId="0" xfId="0" applyFont="1" applyFill="1" applyBorder="1" applyAlignment="1" applyProtection="1">
      <alignment horizontal="center"/>
      <protection hidden="1"/>
    </xf>
    <xf numFmtId="0" fontId="12" fillId="2" borderId="0" xfId="0" applyFont="1" applyFill="1" applyBorder="1" applyAlignment="1"/>
    <xf numFmtId="0" fontId="12" fillId="2" borderId="0" xfId="3" applyFont="1" applyFill="1" applyBorder="1" applyAlignment="1" applyProtection="1">
      <protection hidden="1"/>
    </xf>
    <xf numFmtId="49" fontId="12" fillId="2" borderId="0" xfId="3" applyNumberFormat="1" applyFont="1" applyFill="1" applyBorder="1" applyAlignment="1" applyProtection="1">
      <alignment horizontal="left"/>
      <protection hidden="1"/>
    </xf>
    <xf numFmtId="49" fontId="12" fillId="0" borderId="0" xfId="0" applyNumberFormat="1" applyFont="1" applyAlignment="1">
      <alignment horizontal="center" vertical="center"/>
    </xf>
    <xf numFmtId="0" fontId="12" fillId="0" borderId="0" xfId="0" applyFont="1" applyAlignment="1">
      <alignment horizontal="center" vertical="center"/>
    </xf>
    <xf numFmtId="0" fontId="12" fillId="0" borderId="0" xfId="0" applyFont="1" applyAlignment="1" applyProtection="1">
      <alignment horizontal="center" vertical="center"/>
      <protection hidden="1"/>
    </xf>
    <xf numFmtId="0" fontId="12" fillId="2" borderId="17" xfId="3" applyFont="1" applyFill="1" applyBorder="1" applyAlignment="1" applyProtection="1">
      <alignment horizontal="center"/>
      <protection hidden="1"/>
    </xf>
    <xf numFmtId="0" fontId="12" fillId="2" borderId="18" xfId="0" applyFont="1" applyFill="1" applyBorder="1" applyAlignment="1" applyProtection="1"/>
    <xf numFmtId="0" fontId="2" fillId="0" borderId="0" xfId="0" applyFont="1" applyAlignment="1" applyProtection="1">
      <alignment horizontal="center" vertical="center"/>
      <protection hidden="1"/>
    </xf>
    <xf numFmtId="0" fontId="2" fillId="0" borderId="0" xfId="0" applyFont="1" applyAlignment="1">
      <alignment horizontal="center" vertical="center"/>
    </xf>
    <xf numFmtId="0" fontId="12" fillId="2" borderId="10" xfId="3" applyFont="1" applyFill="1" applyBorder="1" applyAlignment="1" applyProtection="1">
      <alignment horizontal="left"/>
      <protection hidden="1"/>
    </xf>
    <xf numFmtId="165" fontId="12" fillId="2" borderId="20" xfId="3" applyNumberFormat="1" applyFont="1" applyFill="1" applyBorder="1" applyAlignment="1" applyProtection="1">
      <alignment horizontal="center"/>
      <protection hidden="1"/>
    </xf>
    <xf numFmtId="0" fontId="15" fillId="0" borderId="0" xfId="0" applyFont="1" applyAlignment="1" applyProtection="1">
      <protection locked="0"/>
    </xf>
    <xf numFmtId="0" fontId="15" fillId="0" borderId="0" xfId="0" applyFont="1" applyAlignment="1" applyProtection="1">
      <protection hidden="1"/>
    </xf>
    <xf numFmtId="0" fontId="15" fillId="0" borderId="0" xfId="0" applyFont="1" applyAlignment="1"/>
    <xf numFmtId="0" fontId="15" fillId="2" borderId="0" xfId="0" applyFont="1" applyFill="1" applyBorder="1" applyAlignment="1"/>
    <xf numFmtId="0" fontId="15" fillId="0" borderId="0" xfId="0" applyFont="1" applyAlignment="1" applyProtection="1">
      <alignment horizontal="center" vertical="center"/>
      <protection hidden="1"/>
    </xf>
    <xf numFmtId="0" fontId="15" fillId="0" borderId="0" xfId="0" applyFont="1" applyAlignment="1">
      <alignment horizontal="center" vertical="center"/>
    </xf>
    <xf numFmtId="167" fontId="14" fillId="7" borderId="1" xfId="3" applyNumberFormat="1" applyFont="1" applyFill="1" applyBorder="1" applyAlignment="1" applyProtection="1">
      <protection hidden="1"/>
    </xf>
    <xf numFmtId="165" fontId="16" fillId="7" borderId="1" xfId="3" applyNumberFormat="1" applyFont="1" applyFill="1" applyBorder="1" applyAlignment="1" applyProtection="1">
      <protection hidden="1"/>
    </xf>
    <xf numFmtId="0" fontId="14" fillId="2" borderId="1" xfId="3" applyFont="1" applyFill="1" applyBorder="1" applyAlignment="1" applyProtection="1">
      <alignment horizontal="left"/>
      <protection hidden="1"/>
    </xf>
    <xf numFmtId="165" fontId="14" fillId="7" borderId="1" xfId="3" applyNumberFormat="1" applyFont="1" applyFill="1" applyBorder="1" applyAlignment="1" applyProtection="1">
      <protection hidden="1"/>
    </xf>
    <xf numFmtId="165" fontId="14" fillId="2" borderId="1" xfId="3" applyNumberFormat="1" applyFont="1" applyFill="1" applyBorder="1" applyAlignment="1" applyProtection="1">
      <alignment horizontal="center"/>
      <protection hidden="1"/>
    </xf>
    <xf numFmtId="0" fontId="14" fillId="2" borderId="1" xfId="3" applyFont="1" applyFill="1" applyBorder="1" applyAlignment="1" applyProtection="1">
      <protection hidden="1"/>
    </xf>
    <xf numFmtId="165" fontId="14" fillId="2" borderId="22" xfId="3" applyNumberFormat="1" applyFont="1" applyFill="1" applyBorder="1" applyAlignment="1" applyProtection="1">
      <alignment horizontal="center"/>
      <protection hidden="1"/>
    </xf>
    <xf numFmtId="49" fontId="17" fillId="4" borderId="24" xfId="3" applyNumberFormat="1" applyFont="1" applyFill="1" applyBorder="1" applyAlignment="1" applyProtection="1">
      <alignment horizontal="center"/>
      <protection hidden="1"/>
    </xf>
    <xf numFmtId="0" fontId="17" fillId="4" borderId="24" xfId="3" applyFont="1" applyFill="1" applyBorder="1" applyAlignment="1" applyProtection="1">
      <alignment horizontal="center"/>
      <protection hidden="1"/>
    </xf>
    <xf numFmtId="0" fontId="17" fillId="4" borderId="4" xfId="3" applyFont="1" applyFill="1" applyBorder="1" applyAlignment="1" applyProtection="1">
      <alignment horizontal="center"/>
      <protection hidden="1"/>
    </xf>
    <xf numFmtId="0" fontId="17" fillId="8" borderId="24" xfId="3" applyFont="1" applyFill="1" applyBorder="1" applyAlignment="1" applyProtection="1">
      <alignment horizontal="center"/>
      <protection hidden="1"/>
    </xf>
    <xf numFmtId="0" fontId="17" fillId="8" borderId="25" xfId="0" applyFont="1" applyFill="1" applyBorder="1" applyAlignment="1" applyProtection="1">
      <alignment horizontal="center"/>
    </xf>
    <xf numFmtId="0" fontId="10" fillId="2" borderId="0" xfId="0" applyFont="1" applyFill="1" applyBorder="1" applyAlignment="1"/>
    <xf numFmtId="0" fontId="12" fillId="2" borderId="19" xfId="3" applyFont="1" applyFill="1" applyBorder="1" applyAlignment="1" applyProtection="1">
      <protection hidden="1"/>
    </xf>
    <xf numFmtId="0" fontId="12" fillId="2" borderId="10" xfId="3" applyFont="1" applyFill="1" applyBorder="1" applyAlignment="1" applyProtection="1">
      <protection hidden="1"/>
    </xf>
    <xf numFmtId="49" fontId="12" fillId="2" borderId="10" xfId="3" applyNumberFormat="1" applyFont="1" applyFill="1" applyBorder="1" applyAlignment="1" applyProtection="1">
      <protection hidden="1"/>
    </xf>
    <xf numFmtId="0" fontId="12" fillId="2" borderId="12" xfId="3" applyFont="1" applyFill="1" applyBorder="1" applyAlignment="1" applyProtection="1">
      <protection hidden="1"/>
    </xf>
    <xf numFmtId="165" fontId="12" fillId="2" borderId="26" xfId="3" applyNumberFormat="1" applyFont="1" applyFill="1" applyBorder="1" applyAlignment="1" applyProtection="1">
      <protection hidden="1"/>
    </xf>
    <xf numFmtId="168" fontId="12" fillId="2" borderId="9" xfId="3" applyNumberFormat="1" applyFont="1" applyFill="1" applyBorder="1" applyAlignment="1" applyProtection="1">
      <protection hidden="1"/>
    </xf>
    <xf numFmtId="0" fontId="13" fillId="2" borderId="27" xfId="3" applyFont="1" applyFill="1" applyBorder="1" applyAlignment="1" applyProtection="1">
      <alignment horizontal="center"/>
      <protection hidden="1"/>
    </xf>
    <xf numFmtId="2" fontId="15" fillId="0" borderId="0" xfId="0" applyNumberFormat="1" applyFont="1" applyAlignment="1">
      <alignment horizontal="center"/>
    </xf>
    <xf numFmtId="0" fontId="15" fillId="0" borderId="0" xfId="0" applyFont="1" applyAlignment="1">
      <alignment horizontal="center"/>
    </xf>
    <xf numFmtId="0" fontId="12" fillId="2" borderId="8" xfId="3" applyFont="1" applyFill="1" applyBorder="1" applyAlignment="1" applyProtection="1">
      <protection hidden="1"/>
    </xf>
    <xf numFmtId="0" fontId="12" fillId="2" borderId="15" xfId="3" applyFont="1" applyFill="1" applyBorder="1" applyAlignment="1" applyProtection="1">
      <protection hidden="1"/>
    </xf>
    <xf numFmtId="7" fontId="12" fillId="2" borderId="26" xfId="1" applyNumberFormat="1" applyFont="1" applyFill="1" applyBorder="1" applyAlignment="1" applyProtection="1">
      <protection hidden="1"/>
    </xf>
    <xf numFmtId="168" fontId="12" fillId="2" borderId="14" xfId="3" applyNumberFormat="1" applyFont="1" applyFill="1" applyBorder="1" applyAlignment="1" applyProtection="1">
      <protection hidden="1"/>
    </xf>
    <xf numFmtId="0" fontId="13" fillId="2" borderId="26" xfId="3" applyFont="1" applyFill="1" applyBorder="1" applyAlignment="1" applyProtection="1">
      <alignment horizontal="center"/>
      <protection hidden="1"/>
    </xf>
    <xf numFmtId="169" fontId="12" fillId="2" borderId="26" xfId="1" applyNumberFormat="1" applyFont="1" applyFill="1" applyBorder="1" applyAlignment="1" applyProtection="1">
      <protection hidden="1"/>
    </xf>
    <xf numFmtId="0" fontId="18" fillId="0" borderId="0" xfId="0" applyFont="1" applyAlignment="1" applyProtection="1">
      <protection hidden="1"/>
    </xf>
    <xf numFmtId="0" fontId="12" fillId="0" borderId="8" xfId="0" applyFont="1" applyBorder="1" applyAlignment="1" applyProtection="1"/>
    <xf numFmtId="0" fontId="12" fillId="0" borderId="0" xfId="0" applyFont="1" applyBorder="1" applyAlignment="1" applyProtection="1"/>
    <xf numFmtId="9" fontId="12" fillId="0" borderId="0" xfId="0" applyNumberFormat="1" applyFont="1" applyBorder="1" applyAlignment="1" applyProtection="1"/>
    <xf numFmtId="0" fontId="19" fillId="0" borderId="0" xfId="0" applyFont="1" applyAlignment="1" applyProtection="1">
      <protection hidden="1"/>
    </xf>
    <xf numFmtId="2" fontId="12" fillId="0" borderId="0" xfId="0" applyNumberFormat="1" applyFont="1" applyAlignment="1">
      <alignment horizontal="center"/>
    </xf>
    <xf numFmtId="0" fontId="15" fillId="0" borderId="0" xfId="0" applyFont="1" applyBorder="1" applyAlignment="1" applyProtection="1"/>
    <xf numFmtId="165" fontId="12" fillId="0" borderId="26" xfId="3" applyNumberFormat="1" applyFont="1" applyFill="1" applyBorder="1" applyAlignment="1" applyProtection="1">
      <protection hidden="1"/>
    </xf>
    <xf numFmtId="0" fontId="13" fillId="2" borderId="15" xfId="3" applyFont="1" applyFill="1" applyBorder="1" applyAlignment="1" applyProtection="1">
      <alignment horizontal="center"/>
      <protection hidden="1"/>
    </xf>
    <xf numFmtId="168" fontId="9" fillId="2" borderId="33" xfId="3" applyNumberFormat="1" applyFont="1" applyFill="1" applyBorder="1" applyAlignment="1" applyProtection="1">
      <alignment horizontal="center" vertical="center"/>
      <protection hidden="1"/>
    </xf>
    <xf numFmtId="0" fontId="20" fillId="0" borderId="0" xfId="0" applyFont="1" applyAlignment="1" applyProtection="1">
      <protection hidden="1"/>
    </xf>
    <xf numFmtId="2" fontId="2" fillId="0" borderId="0" xfId="0" applyNumberFormat="1" applyFont="1" applyAlignment="1">
      <alignment horizontal="center"/>
    </xf>
    <xf numFmtId="0" fontId="12" fillId="10" borderId="13" xfId="3" applyFont="1" applyFill="1" applyBorder="1" applyAlignment="1" applyProtection="1">
      <alignment horizontal="center" vertical="center"/>
      <protection hidden="1"/>
    </xf>
    <xf numFmtId="0" fontId="12" fillId="10" borderId="7" xfId="3" applyFont="1" applyFill="1" applyBorder="1" applyAlignment="1" applyProtection="1">
      <alignment horizontal="center"/>
      <protection hidden="1"/>
    </xf>
    <xf numFmtId="0" fontId="12" fillId="10" borderId="13" xfId="3" applyFont="1" applyFill="1" applyBorder="1" applyAlignment="1" applyProtection="1">
      <alignment horizontal="center"/>
      <protection hidden="1"/>
    </xf>
    <xf numFmtId="0" fontId="12" fillId="10" borderId="41" xfId="3" applyFont="1" applyFill="1" applyBorder="1" applyAlignment="1" applyProtection="1">
      <alignment horizontal="center"/>
      <protection hidden="1"/>
    </xf>
    <xf numFmtId="168" fontId="12" fillId="2" borderId="26" xfId="3" applyNumberFormat="1" applyFont="1" applyFill="1" applyBorder="1" applyAlignment="1" applyProtection="1">
      <protection hidden="1"/>
    </xf>
    <xf numFmtId="10" fontId="12" fillId="2" borderId="15" xfId="2" applyNumberFormat="1" applyFont="1" applyFill="1" applyBorder="1" applyAlignment="1" applyProtection="1">
      <protection hidden="1"/>
    </xf>
    <xf numFmtId="8" fontId="12" fillId="2" borderId="26" xfId="1" applyNumberFormat="1" applyFont="1" applyFill="1" applyBorder="1" applyAlignment="1" applyProtection="1">
      <protection hidden="1"/>
    </xf>
    <xf numFmtId="173" fontId="12" fillId="2" borderId="0" xfId="3" applyNumberFormat="1" applyFont="1" applyFill="1" applyBorder="1" applyAlignment="1" applyProtection="1">
      <protection hidden="1"/>
    </xf>
    <xf numFmtId="172" fontId="12" fillId="2" borderId="15" xfId="2" applyNumberFormat="1" applyFont="1" applyFill="1" applyBorder="1" applyAlignment="1" applyProtection="1">
      <protection hidden="1"/>
    </xf>
    <xf numFmtId="0" fontId="15" fillId="0" borderId="26" xfId="0" applyFont="1" applyBorder="1" applyAlignment="1" applyProtection="1"/>
    <xf numFmtId="0" fontId="2" fillId="0" borderId="0" xfId="0" applyFont="1" applyBorder="1" applyAlignment="1" applyProtection="1">
      <protection locked="0"/>
    </xf>
    <xf numFmtId="0" fontId="21" fillId="0" borderId="0" xfId="0" applyFont="1" applyAlignment="1">
      <alignment horizontal="center"/>
    </xf>
    <xf numFmtId="2" fontId="2" fillId="0" borderId="0" xfId="0" applyNumberFormat="1" applyFont="1" applyAlignment="1"/>
    <xf numFmtId="0" fontId="17" fillId="4" borderId="40" xfId="3" applyFont="1" applyFill="1" applyBorder="1" applyAlignment="1" applyProtection="1">
      <alignment horizontal="center" vertical="center"/>
      <protection hidden="1"/>
    </xf>
    <xf numFmtId="168" fontId="17" fillId="4" borderId="40" xfId="3" applyNumberFormat="1" applyFont="1" applyFill="1" applyBorder="1" applyAlignment="1" applyProtection="1">
      <alignment horizontal="center" vertical="center"/>
      <protection hidden="1"/>
    </xf>
    <xf numFmtId="0" fontId="17" fillId="4" borderId="39" xfId="3" applyFont="1" applyFill="1" applyBorder="1" applyAlignment="1" applyProtection="1">
      <alignment horizontal="center" vertical="center"/>
      <protection hidden="1"/>
    </xf>
    <xf numFmtId="0" fontId="23" fillId="0" borderId="0" xfId="0" applyFont="1" applyAlignment="1" applyProtection="1">
      <protection hidden="1"/>
    </xf>
    <xf numFmtId="7" fontId="12" fillId="2" borderId="15" xfId="1" applyNumberFormat="1" applyFont="1" applyFill="1" applyBorder="1" applyAlignment="1" applyProtection="1">
      <protection hidden="1"/>
    </xf>
    <xf numFmtId="0" fontId="12" fillId="2" borderId="35" xfId="3" applyFont="1" applyFill="1" applyBorder="1" applyAlignment="1" applyProtection="1">
      <alignment horizontal="left"/>
      <protection hidden="1"/>
    </xf>
    <xf numFmtId="174" fontId="12" fillId="2" borderId="44" xfId="3" applyNumberFormat="1" applyFont="1" applyFill="1" applyBorder="1" applyAlignment="1" applyProtection="1">
      <protection hidden="1"/>
    </xf>
    <xf numFmtId="0" fontId="12" fillId="2" borderId="0" xfId="3" applyFont="1" applyFill="1" applyBorder="1" applyAlignment="1" applyProtection="1">
      <alignment horizontal="left"/>
      <protection hidden="1"/>
    </xf>
    <xf numFmtId="165" fontId="12" fillId="2" borderId="11" xfId="3" applyNumberFormat="1" applyFont="1" applyFill="1" applyBorder="1" applyAlignment="1" applyProtection="1">
      <protection hidden="1"/>
    </xf>
    <xf numFmtId="0" fontId="2" fillId="0" borderId="0" xfId="0" applyFont="1" applyBorder="1" applyAlignment="1"/>
    <xf numFmtId="0" fontId="22" fillId="2" borderId="0" xfId="3" applyFont="1" applyFill="1" applyBorder="1" applyAlignment="1" applyProtection="1">
      <alignment horizontal="center" vertical="center"/>
      <protection hidden="1"/>
    </xf>
    <xf numFmtId="0" fontId="22" fillId="2" borderId="11" xfId="3" applyFont="1" applyFill="1" applyBorder="1" applyAlignment="1" applyProtection="1">
      <alignment horizontal="center" vertical="center"/>
      <protection hidden="1"/>
    </xf>
    <xf numFmtId="0" fontId="9" fillId="2" borderId="0" xfId="3" applyFont="1" applyFill="1" applyBorder="1" applyAlignment="1" applyProtection="1">
      <alignment vertical="center"/>
      <protection hidden="1"/>
    </xf>
    <xf numFmtId="0" fontId="15" fillId="0" borderId="15" xfId="0" applyFont="1" applyBorder="1" applyAlignment="1" applyProtection="1"/>
    <xf numFmtId="176" fontId="25" fillId="12" borderId="0" xfId="0" applyNumberFormat="1" applyFont="1" applyFill="1" applyBorder="1" applyAlignment="1" applyProtection="1">
      <alignment horizontal="center" shrinkToFit="1"/>
      <protection locked="0" hidden="1"/>
    </xf>
    <xf numFmtId="169" fontId="12" fillId="2" borderId="26" xfId="3" applyNumberFormat="1" applyFont="1" applyFill="1" applyBorder="1" applyAlignment="1" applyProtection="1"/>
    <xf numFmtId="0" fontId="12" fillId="2" borderId="26" xfId="3" applyFont="1" applyFill="1" applyBorder="1" applyAlignment="1" applyProtection="1"/>
    <xf numFmtId="176" fontId="13" fillId="12" borderId="11" xfId="0" applyNumberFormat="1" applyFont="1" applyFill="1" applyBorder="1" applyAlignment="1" applyProtection="1">
      <alignment horizontal="center" shrinkToFit="1"/>
      <protection hidden="1"/>
    </xf>
    <xf numFmtId="165" fontId="12" fillId="14" borderId="17" xfId="3" applyNumberFormat="1" applyFont="1" applyFill="1" applyBorder="1" applyAlignment="1" applyProtection="1">
      <alignment horizontal="center"/>
      <protection hidden="1"/>
    </xf>
    <xf numFmtId="0" fontId="2" fillId="0" borderId="17" xfId="0" applyFont="1" applyBorder="1" applyAlignment="1"/>
    <xf numFmtId="165" fontId="12" fillId="9" borderId="17" xfId="3" applyNumberFormat="1" applyFont="1" applyFill="1" applyBorder="1" applyAlignment="1" applyProtection="1">
      <alignment horizontal="center"/>
      <protection hidden="1"/>
    </xf>
    <xf numFmtId="0" fontId="12" fillId="2" borderId="18" xfId="3" applyFont="1" applyFill="1" applyBorder="1" applyAlignment="1" applyProtection="1">
      <alignment horizontal="center" vertical="center"/>
      <protection hidden="1"/>
    </xf>
    <xf numFmtId="0" fontId="12" fillId="2" borderId="11" xfId="3" applyFont="1" applyFill="1" applyBorder="1" applyAlignment="1" applyProtection="1">
      <protection hidden="1"/>
    </xf>
    <xf numFmtId="169" fontId="13" fillId="2" borderId="31" xfId="3" applyNumberFormat="1" applyFont="1" applyFill="1" applyBorder="1" applyAlignment="1" applyProtection="1">
      <alignment horizontal="center"/>
      <protection hidden="1"/>
    </xf>
    <xf numFmtId="0" fontId="13" fillId="0" borderId="0" xfId="3" applyFont="1" applyFill="1" applyBorder="1" applyAlignment="1" applyProtection="1">
      <alignment horizontal="center"/>
      <protection hidden="1"/>
    </xf>
    <xf numFmtId="7" fontId="12" fillId="0" borderId="0" xfId="3" applyNumberFormat="1" applyFont="1" applyFill="1" applyBorder="1" applyAlignment="1" applyProtection="1">
      <protection hidden="1"/>
    </xf>
    <xf numFmtId="0" fontId="12" fillId="2" borderId="0" xfId="3" applyFont="1" applyFill="1" applyBorder="1" applyAlignment="1" applyProtection="1">
      <alignment horizontal="center"/>
    </xf>
    <xf numFmtId="0" fontId="12" fillId="2" borderId="0" xfId="0" applyFont="1" applyFill="1" applyBorder="1" applyAlignment="1" applyProtection="1">
      <alignment horizontal="center"/>
    </xf>
    <xf numFmtId="0" fontId="12" fillId="2" borderId="11" xfId="0" applyFont="1" applyFill="1" applyBorder="1" applyAlignment="1" applyProtection="1">
      <alignment horizontal="center"/>
    </xf>
    <xf numFmtId="177" fontId="12" fillId="2" borderId="0" xfId="3" applyNumberFormat="1" applyFont="1" applyFill="1" applyBorder="1" applyAlignment="1" applyProtection="1"/>
    <xf numFmtId="0" fontId="12" fillId="2" borderId="11" xfId="3" applyFont="1" applyFill="1" applyBorder="1" applyAlignment="1" applyProtection="1"/>
    <xf numFmtId="0" fontId="12" fillId="2" borderId="8" xfId="3" applyFont="1" applyFill="1" applyBorder="1" applyAlignment="1" applyProtection="1"/>
    <xf numFmtId="0" fontId="12" fillId="2" borderId="0" xfId="3" applyFont="1" applyFill="1" applyBorder="1" applyAlignment="1" applyProtection="1"/>
    <xf numFmtId="178" fontId="12" fillId="2" borderId="0" xfId="3" applyNumberFormat="1" applyFont="1" applyFill="1" applyBorder="1" applyAlignment="1" applyProtection="1"/>
    <xf numFmtId="168" fontId="10" fillId="0" borderId="0" xfId="0" applyNumberFormat="1" applyFont="1" applyAlignment="1">
      <alignment horizontal="center"/>
    </xf>
    <xf numFmtId="168" fontId="2" fillId="0" borderId="0" xfId="0" applyNumberFormat="1" applyFont="1" applyAlignment="1">
      <alignment horizontal="center"/>
    </xf>
    <xf numFmtId="0" fontId="12" fillId="0" borderId="0" xfId="0" applyFont="1" applyBorder="1" applyAlignment="1" applyProtection="1">
      <alignment horizontal="left" vertical="top" wrapText="1"/>
    </xf>
    <xf numFmtId="0" fontId="12" fillId="0" borderId="11" xfId="0" applyFont="1" applyBorder="1" applyAlignment="1" applyProtection="1">
      <alignment horizontal="left" vertical="top" wrapText="1"/>
    </xf>
    <xf numFmtId="1" fontId="2" fillId="0" borderId="0" xfId="0" applyNumberFormat="1" applyFont="1" applyAlignment="1" applyProtection="1">
      <protection hidden="1"/>
    </xf>
    <xf numFmtId="1" fontId="20" fillId="0" borderId="0" xfId="0" applyNumberFormat="1" applyFont="1" applyAlignment="1" applyProtection="1">
      <protection hidden="1"/>
    </xf>
    <xf numFmtId="0" fontId="26" fillId="0" borderId="13" xfId="0" applyFont="1" applyBorder="1" applyAlignment="1" applyProtection="1">
      <alignment horizontal="center" vertical="center" wrapText="1"/>
      <protection hidden="1"/>
    </xf>
    <xf numFmtId="0" fontId="22" fillId="0" borderId="58" xfId="0" applyFont="1" applyBorder="1" applyAlignment="1" applyProtection="1">
      <alignment horizontal="center" wrapText="1"/>
      <protection hidden="1"/>
    </xf>
    <xf numFmtId="1" fontId="12" fillId="0" borderId="13" xfId="0" applyNumberFormat="1" applyFont="1" applyBorder="1" applyAlignment="1" applyProtection="1">
      <alignment horizontal="center"/>
      <protection hidden="1"/>
    </xf>
    <xf numFmtId="1" fontId="12" fillId="0" borderId="58" xfId="0" applyNumberFormat="1" applyFont="1" applyBorder="1" applyAlignment="1" applyProtection="1">
      <alignment horizontal="center"/>
      <protection hidden="1"/>
    </xf>
    <xf numFmtId="0" fontId="12" fillId="0" borderId="13" xfId="0" applyFont="1" applyBorder="1" applyAlignment="1" applyProtection="1">
      <alignment horizontal="center"/>
      <protection hidden="1"/>
    </xf>
    <xf numFmtId="0" fontId="12" fillId="0" borderId="58" xfId="0" applyFont="1" applyBorder="1" applyAlignment="1" applyProtection="1">
      <alignment horizontal="center"/>
      <protection hidden="1"/>
    </xf>
    <xf numFmtId="2" fontId="12" fillId="8" borderId="61" xfId="0" applyNumberFormat="1" applyFont="1" applyFill="1" applyBorder="1" applyAlignment="1" applyProtection="1">
      <alignment horizontal="center"/>
      <protection hidden="1"/>
    </xf>
    <xf numFmtId="2" fontId="12" fillId="8" borderId="62" xfId="0" applyNumberFormat="1" applyFont="1" applyFill="1" applyBorder="1" applyAlignment="1" applyProtection="1">
      <alignment horizontal="center"/>
      <protection hidden="1"/>
    </xf>
    <xf numFmtId="49" fontId="12" fillId="15" borderId="0" xfId="3" applyNumberFormat="1" applyFont="1" applyFill="1" applyBorder="1" applyAlignment="1" applyProtection="1">
      <protection locked="0"/>
    </xf>
    <xf numFmtId="49" fontId="12" fillId="15" borderId="0" xfId="3" applyNumberFormat="1" applyFont="1" applyFill="1" applyBorder="1" applyAlignment="1" applyProtection="1">
      <alignment horizontal="left"/>
      <protection locked="0"/>
    </xf>
    <xf numFmtId="166" fontId="12" fillId="15" borderId="0" xfId="3" applyNumberFormat="1" applyFont="1" applyFill="1" applyBorder="1" applyAlignment="1" applyProtection="1">
      <alignment horizontal="center"/>
      <protection locked="0"/>
    </xf>
    <xf numFmtId="167" fontId="12" fillId="15" borderId="10" xfId="3" applyNumberFormat="1" applyFont="1" applyFill="1" applyBorder="1" applyAlignment="1" applyProtection="1">
      <protection locked="0" hidden="1"/>
    </xf>
    <xf numFmtId="165" fontId="12" fillId="15" borderId="10" xfId="3" applyNumberFormat="1" applyFont="1" applyFill="1" applyBorder="1" applyAlignment="1" applyProtection="1">
      <protection locked="0" hidden="1"/>
    </xf>
    <xf numFmtId="7" fontId="12" fillId="15" borderId="26" xfId="1" applyNumberFormat="1" applyFont="1" applyFill="1" applyBorder="1" applyAlignment="1" applyProtection="1">
      <protection locked="0"/>
    </xf>
    <xf numFmtId="9" fontId="12" fillId="15" borderId="0" xfId="2" applyFont="1" applyFill="1" applyBorder="1" applyAlignment="1" applyProtection="1">
      <protection locked="0"/>
    </xf>
    <xf numFmtId="165" fontId="12" fillId="15" borderId="26" xfId="3" applyNumberFormat="1" applyFont="1" applyFill="1" applyBorder="1" applyAlignment="1" applyProtection="1">
      <protection locked="0"/>
    </xf>
    <xf numFmtId="2" fontId="12" fillId="15" borderId="12" xfId="3" applyNumberFormat="1" applyFont="1" applyFill="1" applyBorder="1" applyAlignment="1" applyProtection="1">
      <alignment horizontal="center"/>
      <protection locked="0"/>
    </xf>
    <xf numFmtId="2" fontId="12" fillId="15" borderId="15" xfId="3" applyNumberFormat="1" applyFont="1" applyFill="1" applyBorder="1" applyAlignment="1" applyProtection="1">
      <alignment horizontal="center"/>
      <protection locked="0"/>
    </xf>
    <xf numFmtId="2" fontId="12" fillId="15" borderId="0" xfId="3" applyNumberFormat="1" applyFont="1" applyFill="1" applyBorder="1" applyAlignment="1" applyProtection="1">
      <alignment horizontal="center"/>
      <protection locked="0"/>
    </xf>
    <xf numFmtId="2" fontId="12" fillId="15" borderId="28" xfId="0" applyNumberFormat="1" applyFont="1" applyFill="1" applyBorder="1" applyAlignment="1" applyProtection="1">
      <protection locked="0"/>
    </xf>
    <xf numFmtId="2" fontId="12" fillId="15" borderId="15" xfId="1" applyNumberFormat="1" applyFont="1" applyFill="1" applyBorder="1" applyAlignment="1" applyProtection="1">
      <alignment horizontal="center"/>
      <protection locked="0"/>
    </xf>
    <xf numFmtId="2" fontId="12" fillId="15" borderId="0" xfId="1" applyNumberFormat="1" applyFont="1" applyFill="1" applyBorder="1" applyAlignment="1" applyProtection="1">
      <alignment horizontal="center"/>
      <protection locked="0"/>
    </xf>
    <xf numFmtId="0" fontId="12" fillId="15" borderId="26" xfId="3" applyFont="1" applyFill="1" applyBorder="1" applyAlignment="1" applyProtection="1">
      <alignment horizontal="center"/>
      <protection locked="0"/>
    </xf>
    <xf numFmtId="0" fontId="12" fillId="15" borderId="14" xfId="3" applyFont="1" applyFill="1" applyBorder="1" applyAlignment="1" applyProtection="1">
      <alignment horizontal="center"/>
      <protection locked="0"/>
    </xf>
    <xf numFmtId="0" fontId="9" fillId="2" borderId="48" xfId="3" applyFont="1" applyFill="1" applyBorder="1" applyAlignment="1" applyProtection="1">
      <alignment wrapText="1"/>
      <protection hidden="1"/>
    </xf>
    <xf numFmtId="0" fontId="9" fillId="2" borderId="1" xfId="3" applyFont="1" applyFill="1" applyBorder="1" applyAlignment="1" applyProtection="1">
      <alignment wrapText="1"/>
      <protection hidden="1"/>
    </xf>
    <xf numFmtId="168" fontId="9" fillId="2" borderId="1" xfId="3" applyNumberFormat="1" applyFont="1" applyFill="1" applyBorder="1" applyAlignment="1" applyProtection="1">
      <alignment vertical="center"/>
      <protection hidden="1"/>
    </xf>
    <xf numFmtId="168" fontId="9" fillId="0" borderId="0" xfId="0" applyNumberFormat="1" applyFont="1" applyBorder="1" applyAlignment="1" applyProtection="1">
      <alignment vertical="center"/>
    </xf>
    <xf numFmtId="168" fontId="9" fillId="0" borderId="11" xfId="0" applyNumberFormat="1" applyFont="1" applyBorder="1" applyAlignment="1" applyProtection="1">
      <alignment vertical="center"/>
    </xf>
    <xf numFmtId="0" fontId="11" fillId="0" borderId="1" xfId="0" applyFont="1" applyBorder="1" applyAlignment="1">
      <alignment vertical="top"/>
    </xf>
    <xf numFmtId="168" fontId="9" fillId="0" borderId="1" xfId="0" applyNumberFormat="1" applyFont="1" applyBorder="1" applyAlignment="1" applyProtection="1">
      <alignment vertical="center"/>
    </xf>
    <xf numFmtId="168" fontId="9" fillId="0" borderId="22" xfId="0" applyNumberFormat="1" applyFont="1" applyBorder="1" applyAlignment="1" applyProtection="1">
      <alignment vertical="center"/>
    </xf>
    <xf numFmtId="170" fontId="12" fillId="15" borderId="14" xfId="3" applyNumberFormat="1" applyFont="1" applyFill="1" applyBorder="1" applyAlignment="1" applyProtection="1">
      <protection locked="0"/>
    </xf>
    <xf numFmtId="171" fontId="12" fillId="15" borderId="14" xfId="3" applyNumberFormat="1" applyFont="1" applyFill="1" applyBorder="1" applyAlignment="1" applyProtection="1">
      <protection locked="0"/>
    </xf>
    <xf numFmtId="171" fontId="12" fillId="15" borderId="26" xfId="3" applyNumberFormat="1" applyFont="1" applyFill="1" applyBorder="1" applyAlignment="1" applyProtection="1">
      <protection locked="0"/>
    </xf>
    <xf numFmtId="0" fontId="12" fillId="9" borderId="29" xfId="0" applyFont="1" applyFill="1" applyBorder="1" applyAlignment="1" applyProtection="1">
      <alignment horizontal="center"/>
      <protection hidden="1"/>
    </xf>
    <xf numFmtId="169" fontId="12" fillId="17" borderId="26" xfId="0" applyNumberFormat="1" applyFont="1" applyFill="1" applyBorder="1" applyAlignment="1" applyProtection="1">
      <protection locked="0"/>
    </xf>
    <xf numFmtId="169" fontId="12" fillId="9" borderId="26" xfId="3" applyNumberFormat="1" applyFont="1" applyFill="1" applyBorder="1" applyAlignment="1" applyProtection="1">
      <protection hidden="1"/>
    </xf>
    <xf numFmtId="7" fontId="12" fillId="14" borderId="15" xfId="1" applyNumberFormat="1" applyFont="1" applyFill="1" applyBorder="1" applyAlignment="1" applyProtection="1">
      <protection hidden="1"/>
    </xf>
    <xf numFmtId="165" fontId="12" fillId="9" borderId="26" xfId="3" applyNumberFormat="1" applyFont="1" applyFill="1" applyBorder="1" applyAlignment="1" applyProtection="1">
      <protection hidden="1"/>
    </xf>
    <xf numFmtId="169" fontId="12" fillId="15" borderId="26" xfId="3" applyNumberFormat="1" applyFont="1" applyFill="1" applyBorder="1" applyAlignment="1" applyProtection="1">
      <protection locked="0" hidden="1"/>
    </xf>
    <xf numFmtId="174" fontId="12" fillId="15" borderId="26" xfId="3" applyNumberFormat="1" applyFont="1" applyFill="1" applyBorder="1" applyAlignment="1" applyProtection="1">
      <protection locked="0"/>
    </xf>
    <xf numFmtId="169" fontId="12" fillId="15" borderId="26" xfId="3" applyNumberFormat="1" applyFont="1" applyFill="1" applyBorder="1" applyAlignment="1" applyProtection="1">
      <protection locked="0"/>
    </xf>
    <xf numFmtId="175" fontId="12" fillId="15" borderId="26" xfId="3" applyNumberFormat="1" applyFont="1" applyFill="1" applyBorder="1" applyAlignment="1" applyProtection="1">
      <protection locked="0"/>
    </xf>
    <xf numFmtId="7" fontId="12" fillId="15" borderId="0" xfId="1" applyNumberFormat="1" applyFont="1" applyFill="1" applyBorder="1" applyAlignment="1" applyProtection="1">
      <protection locked="0"/>
    </xf>
    <xf numFmtId="169" fontId="13" fillId="9" borderId="31" xfId="3" applyNumberFormat="1" applyFont="1" applyFill="1" applyBorder="1" applyAlignment="1" applyProtection="1">
      <alignment horizontal="center"/>
      <protection hidden="1"/>
    </xf>
    <xf numFmtId="166" fontId="12" fillId="15" borderId="0" xfId="3" applyNumberFormat="1" applyFont="1" applyFill="1" applyBorder="1" applyAlignment="1" applyProtection="1">
      <alignment horizontal="right"/>
      <protection locked="0"/>
    </xf>
    <xf numFmtId="174" fontId="12" fillId="15" borderId="0" xfId="0" applyNumberFormat="1" applyFont="1" applyFill="1" applyBorder="1" applyAlignment="1" applyProtection="1">
      <alignment horizontal="center" vertical="center"/>
      <protection locked="0" hidden="1"/>
    </xf>
    <xf numFmtId="165" fontId="12" fillId="0" borderId="26" xfId="0" applyNumberFormat="1" applyFont="1" applyBorder="1" applyAlignment="1" applyProtection="1">
      <protection hidden="1"/>
    </xf>
    <xf numFmtId="0" fontId="13" fillId="15" borderId="13" xfId="0" applyFont="1" applyFill="1" applyBorder="1" applyAlignment="1" applyProtection="1">
      <alignment horizontal="center" wrapText="1"/>
      <protection locked="0" hidden="1"/>
    </xf>
    <xf numFmtId="0" fontId="13" fillId="15" borderId="58" xfId="0" applyFont="1" applyFill="1" applyBorder="1" applyAlignment="1" applyProtection="1">
      <alignment horizontal="center" wrapText="1"/>
      <protection locked="0" hidden="1"/>
    </xf>
    <xf numFmtId="0" fontId="12" fillId="15" borderId="13" xfId="0" applyFont="1" applyFill="1" applyBorder="1" applyAlignment="1" applyProtection="1">
      <alignment horizontal="center"/>
      <protection locked="0" hidden="1"/>
    </xf>
    <xf numFmtId="0" fontId="12" fillId="15" borderId="58" xfId="0" applyFont="1" applyFill="1" applyBorder="1" applyAlignment="1" applyProtection="1">
      <alignment horizontal="center"/>
      <protection locked="0" hidden="1"/>
    </xf>
    <xf numFmtId="0" fontId="12" fillId="2" borderId="8" xfId="3" applyFont="1" applyFill="1" applyBorder="1" applyAlignment="1" applyProtection="1">
      <protection hidden="1"/>
    </xf>
    <xf numFmtId="0" fontId="12" fillId="2" borderId="0" xfId="3" applyFont="1" applyFill="1" applyBorder="1" applyAlignment="1" applyProtection="1">
      <protection hidden="1"/>
    </xf>
    <xf numFmtId="0" fontId="12" fillId="2" borderId="15" xfId="3" applyFont="1" applyFill="1" applyBorder="1" applyAlignment="1" applyProtection="1">
      <protection hidden="1"/>
    </xf>
    <xf numFmtId="0" fontId="12" fillId="15" borderId="0" xfId="3" applyFont="1" applyFill="1" applyBorder="1" applyAlignment="1" applyProtection="1">
      <protection locked="0"/>
    </xf>
    <xf numFmtId="169" fontId="15" fillId="0" borderId="0" xfId="0" applyNumberFormat="1" applyFont="1" applyAlignment="1"/>
    <xf numFmtId="10" fontId="15" fillId="17" borderId="0" xfId="0" applyNumberFormat="1" applyFont="1" applyFill="1" applyAlignment="1" applyProtection="1">
      <protection locked="0"/>
    </xf>
    <xf numFmtId="165" fontId="15" fillId="17" borderId="26" xfId="0" applyNumberFormat="1" applyFont="1" applyFill="1" applyBorder="1" applyAlignment="1" applyProtection="1">
      <protection locked="0"/>
    </xf>
    <xf numFmtId="0" fontId="15" fillId="0" borderId="26" xfId="0" applyFont="1" applyBorder="1" applyAlignment="1"/>
    <xf numFmtId="0" fontId="12" fillId="2" borderId="8" xfId="3" applyFont="1" applyFill="1" applyBorder="1" applyAlignment="1" applyProtection="1">
      <protection hidden="1"/>
    </xf>
    <xf numFmtId="8" fontId="13" fillId="2" borderId="30" xfId="1" applyNumberFormat="1" applyFont="1" applyFill="1" applyBorder="1" applyAlignment="1" applyProtection="1">
      <protection hidden="1"/>
    </xf>
    <xf numFmtId="168" fontId="12" fillId="18" borderId="50" xfId="3" applyNumberFormat="1" applyFont="1" applyFill="1" applyBorder="1" applyAlignment="1" applyProtection="1">
      <protection hidden="1"/>
    </xf>
    <xf numFmtId="0" fontId="12" fillId="2" borderId="0" xfId="3" applyFont="1" applyFill="1" applyBorder="1" applyAlignment="1" applyProtection="1">
      <protection hidden="1"/>
    </xf>
    <xf numFmtId="0" fontId="12" fillId="2" borderId="8" xfId="0" applyFont="1" applyFill="1" applyBorder="1" applyProtection="1">
      <protection hidden="1"/>
    </xf>
    <xf numFmtId="0" fontId="12" fillId="2" borderId="0" xfId="0" applyFont="1" applyFill="1" applyBorder="1" applyProtection="1">
      <protection hidden="1"/>
    </xf>
    <xf numFmtId="0" fontId="9" fillId="0" borderId="37" xfId="3" applyFont="1" applyFill="1" applyBorder="1" applyAlignment="1" applyProtection="1">
      <alignment vertical="center"/>
      <protection hidden="1"/>
    </xf>
    <xf numFmtId="0" fontId="9" fillId="0" borderId="48" xfId="3" applyFont="1" applyFill="1" applyBorder="1" applyAlignment="1" applyProtection="1">
      <alignment vertical="center"/>
      <protection hidden="1"/>
    </xf>
    <xf numFmtId="169" fontId="15" fillId="0" borderId="26" xfId="0" applyNumberFormat="1" applyFont="1" applyBorder="1" applyAlignment="1"/>
    <xf numFmtId="7" fontId="9" fillId="19" borderId="50" xfId="3" applyNumberFormat="1" applyFont="1" applyFill="1" applyBorder="1" applyAlignment="1" applyProtection="1">
      <alignment vertical="center"/>
      <protection hidden="1"/>
    </xf>
    <xf numFmtId="2" fontId="15" fillId="0" borderId="0" xfId="0" applyNumberFormat="1" applyFont="1" applyAlignment="1" applyProtection="1">
      <protection hidden="1"/>
    </xf>
    <xf numFmtId="0" fontId="12" fillId="2" borderId="8" xfId="0" applyFont="1" applyFill="1" applyBorder="1" applyAlignment="1" applyProtection="1">
      <protection hidden="1"/>
    </xf>
    <xf numFmtId="0" fontId="12" fillId="2" borderId="0" xfId="0" applyFont="1" applyFill="1" applyBorder="1" applyAlignment="1" applyProtection="1">
      <protection hidden="1"/>
    </xf>
    <xf numFmtId="0" fontId="19" fillId="2" borderId="15" xfId="3" applyNumberFormat="1" applyFont="1" applyFill="1" applyBorder="1" applyAlignment="1" applyProtection="1">
      <protection hidden="1"/>
    </xf>
    <xf numFmtId="0" fontId="8" fillId="3" borderId="0" xfId="0" applyFont="1" applyFill="1" applyBorder="1" applyAlignment="1" applyProtection="1">
      <alignment horizontal="center" vertical="center"/>
    </xf>
    <xf numFmtId="178" fontId="12" fillId="15" borderId="0" xfId="0" applyNumberFormat="1" applyFont="1" applyFill="1" applyBorder="1" applyAlignment="1" applyProtection="1">
      <alignment horizontal="center" shrinkToFit="1"/>
      <protection locked="0" hidden="1"/>
    </xf>
    <xf numFmtId="0" fontId="12" fillId="20" borderId="27" xfId="3" applyFont="1" applyFill="1" applyBorder="1" applyAlignment="1" applyProtection="1">
      <alignment horizontal="center" vertical="center"/>
      <protection hidden="1"/>
    </xf>
    <xf numFmtId="0" fontId="12" fillId="20" borderId="12" xfId="3" applyFont="1" applyFill="1" applyBorder="1" applyAlignment="1" applyProtection="1">
      <alignment horizontal="center" vertical="center"/>
      <protection hidden="1"/>
    </xf>
    <xf numFmtId="168" fontId="2" fillId="0" borderId="13" xfId="0" applyNumberFormat="1" applyFont="1" applyBorder="1" applyAlignment="1" applyProtection="1">
      <alignment vertical="center"/>
    </xf>
    <xf numFmtId="10" fontId="12" fillId="17" borderId="13" xfId="0" applyNumberFormat="1" applyFont="1" applyFill="1" applyBorder="1" applyAlignment="1" applyProtection="1">
      <alignment vertical="center"/>
      <protection locked="0"/>
    </xf>
    <xf numFmtId="0" fontId="12" fillId="0" borderId="42" xfId="0" applyFont="1" applyBorder="1" applyAlignment="1" applyProtection="1">
      <alignment vertical="center"/>
    </xf>
    <xf numFmtId="0" fontId="12" fillId="0" borderId="43" xfId="0" applyFont="1" applyBorder="1" applyAlignment="1" applyProtection="1">
      <alignment vertical="center"/>
    </xf>
    <xf numFmtId="0" fontId="12" fillId="0" borderId="7" xfId="0" applyFont="1" applyBorder="1" applyAlignment="1" applyProtection="1">
      <alignment vertical="center"/>
    </xf>
    <xf numFmtId="0" fontId="7" fillId="0" borderId="0" xfId="0" applyFont="1" applyFill="1" applyBorder="1" applyAlignment="1" applyProtection="1">
      <alignment horizontal="center" vertical="center"/>
    </xf>
    <xf numFmtId="168" fontId="2" fillId="0" borderId="13" xfId="0" applyNumberFormat="1" applyFont="1" applyBorder="1" applyAlignment="1" applyProtection="1">
      <alignment vertical="center"/>
      <protection locked="0"/>
    </xf>
    <xf numFmtId="9" fontId="33" fillId="0" borderId="26" xfId="0" applyNumberFormat="1" applyFont="1" applyBorder="1" applyAlignment="1" applyProtection="1">
      <protection hidden="1"/>
    </xf>
    <xf numFmtId="165" fontId="33" fillId="17" borderId="26" xfId="0" applyNumberFormat="1" applyFont="1" applyFill="1" applyBorder="1" applyAlignment="1" applyProtection="1">
      <protection locked="0" hidden="1"/>
    </xf>
    <xf numFmtId="169" fontId="33" fillId="17" borderId="0" xfId="0" applyNumberFormat="1" applyFont="1" applyFill="1" applyBorder="1" applyAlignment="1" applyProtection="1">
      <protection locked="0" hidden="1"/>
    </xf>
    <xf numFmtId="168" fontId="14" fillId="2" borderId="26" xfId="3" applyNumberFormat="1" applyFont="1" applyFill="1" applyBorder="1" applyProtection="1">
      <protection hidden="1"/>
    </xf>
    <xf numFmtId="10" fontId="14" fillId="2" borderId="15" xfId="2" applyNumberFormat="1" applyFont="1" applyFill="1" applyBorder="1" applyAlignment="1" applyProtection="1">
      <protection hidden="1"/>
    </xf>
    <xf numFmtId="8" fontId="14" fillId="2" borderId="26" xfId="1" applyNumberFormat="1" applyFont="1" applyFill="1" applyBorder="1" applyAlignment="1" applyProtection="1">
      <protection hidden="1"/>
    </xf>
    <xf numFmtId="172" fontId="14" fillId="2" borderId="15" xfId="2" applyNumberFormat="1" applyFont="1" applyFill="1" applyBorder="1" applyAlignment="1" applyProtection="1">
      <protection hidden="1"/>
    </xf>
    <xf numFmtId="173" fontId="14" fillId="2" borderId="0" xfId="3" applyNumberFormat="1" applyFont="1" applyFill="1" applyProtection="1">
      <protection hidden="1"/>
    </xf>
    <xf numFmtId="2" fontId="15" fillId="0" borderId="0" xfId="0" applyNumberFormat="1" applyFont="1" applyProtection="1">
      <protection hidden="1"/>
    </xf>
    <xf numFmtId="0" fontId="20" fillId="0" borderId="0" xfId="0" applyFont="1" applyProtection="1">
      <protection hidden="1"/>
    </xf>
    <xf numFmtId="0" fontId="2" fillId="0" borderId="0" xfId="0" applyFont="1" applyProtection="1">
      <protection hidden="1"/>
    </xf>
    <xf numFmtId="0" fontId="2" fillId="2" borderId="0" xfId="0" applyFont="1" applyFill="1" applyProtection="1">
      <protection hidden="1"/>
    </xf>
    <xf numFmtId="2" fontId="2" fillId="0" borderId="0" xfId="0" applyNumberFormat="1" applyFont="1" applyAlignment="1" applyProtection="1">
      <alignment horizontal="center"/>
      <protection hidden="1"/>
    </xf>
    <xf numFmtId="0" fontId="2" fillId="0" borderId="0" xfId="0" applyFont="1" applyAlignment="1" applyProtection="1">
      <alignment horizontal="center"/>
      <protection hidden="1"/>
    </xf>
    <xf numFmtId="0" fontId="12" fillId="0" borderId="8" xfId="0" applyFont="1" applyFill="1" applyBorder="1" applyAlignment="1" applyProtection="1">
      <protection locked="0" hidden="1"/>
    </xf>
    <xf numFmtId="0" fontId="12" fillId="0" borderId="0" xfId="0" applyFont="1" applyFill="1" applyBorder="1" applyAlignment="1" applyProtection="1">
      <protection locked="0" hidden="1"/>
    </xf>
    <xf numFmtId="0" fontId="12" fillId="0" borderId="11" xfId="0" applyFont="1" applyFill="1" applyBorder="1" applyAlignment="1" applyProtection="1">
      <protection locked="0" hidden="1"/>
    </xf>
    <xf numFmtId="0" fontId="12" fillId="0" borderId="8" xfId="0" applyFont="1" applyFill="1" applyBorder="1" applyAlignment="1" applyProtection="1">
      <alignment horizontal="left"/>
      <protection locked="0" hidden="1"/>
    </xf>
    <xf numFmtId="0" fontId="12" fillId="0" borderId="0" xfId="0" applyFont="1" applyFill="1" applyBorder="1" applyAlignment="1" applyProtection="1">
      <alignment horizontal="left"/>
      <protection locked="0" hidden="1"/>
    </xf>
    <xf numFmtId="0" fontId="12" fillId="0" borderId="11" xfId="0" applyFont="1" applyFill="1" applyBorder="1" applyAlignment="1" applyProtection="1">
      <alignment horizontal="left"/>
      <protection locked="0" hidden="1"/>
    </xf>
    <xf numFmtId="0" fontId="12" fillId="0" borderId="21" xfId="0" applyFont="1" applyFill="1" applyBorder="1" applyAlignment="1" applyProtection="1">
      <protection locked="0" hidden="1"/>
    </xf>
    <xf numFmtId="0" fontId="12" fillId="0" borderId="1" xfId="0" applyFont="1" applyFill="1" applyBorder="1" applyAlignment="1" applyProtection="1">
      <protection locked="0" hidden="1"/>
    </xf>
    <xf numFmtId="0" fontId="12" fillId="0" borderId="22" xfId="0" applyFont="1" applyFill="1" applyBorder="1" applyAlignment="1" applyProtection="1">
      <protection locked="0" hidden="1"/>
    </xf>
    <xf numFmtId="0" fontId="9" fillId="20" borderId="68" xfId="0" applyFont="1" applyFill="1" applyBorder="1" applyAlignment="1" applyProtection="1">
      <alignment horizontal="center" vertical="center"/>
    </xf>
    <xf numFmtId="0" fontId="9" fillId="20" borderId="69" xfId="0" applyFont="1" applyFill="1" applyBorder="1" applyAlignment="1" applyProtection="1">
      <alignment horizontal="center" vertical="center"/>
    </xf>
    <xf numFmtId="0" fontId="9" fillId="20" borderId="70" xfId="0" applyFont="1" applyFill="1" applyBorder="1" applyAlignment="1" applyProtection="1">
      <alignment horizontal="center" vertical="center"/>
    </xf>
    <xf numFmtId="0" fontId="9" fillId="0" borderId="19" xfId="0" applyFont="1" applyBorder="1" applyAlignment="1" applyProtection="1">
      <alignment horizontal="center" vertical="center"/>
    </xf>
    <xf numFmtId="0" fontId="9" fillId="0" borderId="10" xfId="0" applyFont="1" applyBorder="1" applyAlignment="1" applyProtection="1">
      <alignment horizontal="center" vertical="center"/>
    </xf>
    <xf numFmtId="0" fontId="9" fillId="0" borderId="54" xfId="0" applyFont="1" applyBorder="1" applyAlignment="1" applyProtection="1">
      <alignment horizontal="center" vertical="center"/>
    </xf>
    <xf numFmtId="0" fontId="9" fillId="0" borderId="55" xfId="0" applyFont="1" applyBorder="1" applyAlignment="1" applyProtection="1">
      <alignment horizontal="center" vertical="center"/>
    </xf>
    <xf numFmtId="168" fontId="7" fillId="19" borderId="9" xfId="3" applyNumberFormat="1" applyFont="1" applyFill="1" applyBorder="1" applyAlignment="1" applyProtection="1">
      <alignment horizontal="center" vertical="center"/>
      <protection hidden="1"/>
    </xf>
    <xf numFmtId="168" fontId="7" fillId="19" borderId="20" xfId="3" applyNumberFormat="1" applyFont="1" applyFill="1" applyBorder="1" applyAlignment="1" applyProtection="1">
      <alignment horizontal="center" vertical="center"/>
      <protection hidden="1"/>
    </xf>
    <xf numFmtId="168" fontId="7" fillId="19" borderId="71" xfId="3" applyNumberFormat="1" applyFont="1" applyFill="1" applyBorder="1" applyAlignment="1" applyProtection="1">
      <alignment horizontal="center" vertical="center"/>
      <protection hidden="1"/>
    </xf>
    <xf numFmtId="168" fontId="7" fillId="19" borderId="67" xfId="3" applyNumberFormat="1" applyFont="1" applyFill="1" applyBorder="1" applyAlignment="1" applyProtection="1">
      <alignment horizontal="center" vertical="center"/>
      <protection hidden="1"/>
    </xf>
    <xf numFmtId="0" fontId="12" fillId="2" borderId="8" xfId="3" applyFont="1" applyFill="1" applyBorder="1" applyAlignment="1" applyProtection="1">
      <alignment horizontal="left"/>
      <protection hidden="1"/>
    </xf>
    <xf numFmtId="0" fontId="12" fillId="2" borderId="0" xfId="3" applyFont="1" applyFill="1" applyBorder="1" applyAlignment="1" applyProtection="1">
      <alignment horizontal="left"/>
      <protection hidden="1"/>
    </xf>
    <xf numFmtId="0" fontId="13" fillId="2" borderId="0" xfId="3" applyFont="1" applyFill="1" applyBorder="1" applyAlignment="1" applyProtection="1">
      <protection hidden="1"/>
    </xf>
    <xf numFmtId="0" fontId="12" fillId="2" borderId="14" xfId="3" applyFont="1" applyFill="1" applyBorder="1" applyAlignment="1" applyProtection="1">
      <protection hidden="1"/>
    </xf>
    <xf numFmtId="0" fontId="12" fillId="2" borderId="0" xfId="3" applyFont="1" applyFill="1" applyBorder="1" applyAlignment="1" applyProtection="1">
      <protection hidden="1"/>
    </xf>
    <xf numFmtId="179" fontId="12" fillId="15" borderId="0" xfId="3" applyNumberFormat="1" applyFont="1" applyFill="1" applyBorder="1" applyAlignment="1" applyProtection="1">
      <alignment horizontal="center"/>
      <protection locked="0"/>
    </xf>
    <xf numFmtId="179" fontId="12" fillId="15" borderId="11" xfId="3" applyNumberFormat="1" applyFont="1" applyFill="1" applyBorder="1" applyAlignment="1" applyProtection="1">
      <alignment horizontal="center"/>
      <protection locked="0"/>
    </xf>
    <xf numFmtId="0" fontId="12" fillId="2" borderId="8" xfId="3" applyFont="1" applyFill="1" applyBorder="1" applyAlignment="1" applyProtection="1">
      <protection hidden="1"/>
    </xf>
    <xf numFmtId="0" fontId="13" fillId="15" borderId="0" xfId="3" applyFont="1" applyFill="1" applyBorder="1" applyAlignment="1" applyProtection="1">
      <alignment horizontal="center"/>
      <protection locked="0"/>
    </xf>
    <xf numFmtId="0" fontId="13" fillId="15" borderId="15" xfId="3" applyFont="1" applyFill="1" applyBorder="1" applyAlignment="1" applyProtection="1">
      <alignment horizontal="center"/>
      <protection locked="0"/>
    </xf>
    <xf numFmtId="0" fontId="12" fillId="2" borderId="0" xfId="3" applyFont="1" applyFill="1" applyBorder="1" applyAlignment="1" applyProtection="1">
      <alignment horizontal="right"/>
      <protection hidden="1"/>
    </xf>
    <xf numFmtId="0" fontId="13" fillId="2" borderId="0" xfId="3" applyFont="1" applyFill="1" applyBorder="1" applyAlignment="1" applyProtection="1">
      <alignment horizontal="center"/>
      <protection hidden="1"/>
    </xf>
    <xf numFmtId="0" fontId="13" fillId="2" borderId="11" xfId="3" applyFont="1" applyFill="1" applyBorder="1" applyAlignment="1" applyProtection="1">
      <alignment horizontal="center"/>
      <protection hidden="1"/>
    </xf>
    <xf numFmtId="0" fontId="12" fillId="2" borderId="8" xfId="3" applyNumberFormat="1" applyFont="1" applyFill="1" applyBorder="1" applyAlignment="1" applyProtection="1">
      <protection hidden="1"/>
    </xf>
    <xf numFmtId="0" fontId="12" fillId="2" borderId="0" xfId="3" applyNumberFormat="1" applyFont="1" applyFill="1" applyBorder="1" applyAlignment="1" applyProtection="1">
      <protection hidden="1"/>
    </xf>
    <xf numFmtId="0" fontId="12" fillId="15" borderId="0" xfId="3" applyNumberFormat="1" applyFont="1" applyFill="1" applyBorder="1" applyAlignment="1" applyProtection="1">
      <alignment horizontal="center"/>
      <protection locked="0"/>
    </xf>
    <xf numFmtId="0" fontId="12" fillId="2" borderId="14" xfId="3" applyNumberFormat="1" applyFont="1" applyFill="1" applyBorder="1" applyAlignment="1" applyProtection="1">
      <alignment horizontal="left"/>
      <protection hidden="1"/>
    </xf>
    <xf numFmtId="0" fontId="12" fillId="2" borderId="0" xfId="3" applyNumberFormat="1" applyFont="1" applyFill="1" applyBorder="1" applyAlignment="1" applyProtection="1">
      <alignment horizontal="left"/>
      <protection hidden="1"/>
    </xf>
    <xf numFmtId="0" fontId="12" fillId="15" borderId="11" xfId="3" applyNumberFormat="1" applyFont="1" applyFill="1" applyBorder="1" applyAlignment="1" applyProtection="1">
      <alignment horizontal="center"/>
      <protection locked="0"/>
    </xf>
    <xf numFmtId="0" fontId="12" fillId="15" borderId="0" xfId="3" applyFont="1" applyFill="1" applyBorder="1" applyAlignment="1" applyProtection="1">
      <alignment horizontal="center"/>
      <protection locked="0"/>
    </xf>
    <xf numFmtId="0" fontId="12" fillId="15" borderId="15" xfId="3" applyFont="1" applyFill="1" applyBorder="1" applyAlignment="1" applyProtection="1">
      <alignment horizontal="center"/>
      <protection locked="0"/>
    </xf>
    <xf numFmtId="49" fontId="12" fillId="15" borderId="0" xfId="3" applyNumberFormat="1" applyFont="1" applyFill="1" applyBorder="1" applyAlignment="1" applyProtection="1">
      <alignment horizontal="center"/>
      <protection locked="0"/>
    </xf>
    <xf numFmtId="49" fontId="12" fillId="15" borderId="11" xfId="3" applyNumberFormat="1" applyFont="1" applyFill="1" applyBorder="1" applyAlignment="1" applyProtection="1">
      <alignment horizontal="center"/>
      <protection locked="0"/>
    </xf>
    <xf numFmtId="0" fontId="12" fillId="2" borderId="8" xfId="0" applyFont="1" applyFill="1" applyBorder="1" applyAlignment="1" applyProtection="1">
      <protection hidden="1"/>
    </xf>
    <xf numFmtId="0" fontId="12" fillId="2" borderId="0" xfId="0" applyFont="1" applyFill="1" applyBorder="1" applyAlignment="1" applyProtection="1">
      <protection hidden="1"/>
    </xf>
    <xf numFmtId="0" fontId="12" fillId="15" borderId="0" xfId="0" applyNumberFormat="1" applyFont="1" applyFill="1" applyBorder="1" applyAlignment="1" applyProtection="1">
      <alignment horizontal="center"/>
      <protection locked="0"/>
    </xf>
    <xf numFmtId="0" fontId="12" fillId="15" borderId="0" xfId="0" applyFont="1" applyFill="1" applyBorder="1" applyAlignment="1" applyProtection="1">
      <alignment horizontal="center"/>
      <protection locked="0"/>
    </xf>
    <xf numFmtId="0" fontId="12" fillId="15" borderId="11" xfId="0" applyFont="1" applyFill="1" applyBorder="1" applyAlignment="1" applyProtection="1">
      <alignment horizontal="center"/>
      <protection locked="0"/>
    </xf>
    <xf numFmtId="0" fontId="12" fillId="2" borderId="14" xfId="0" applyFont="1" applyFill="1" applyBorder="1" applyAlignment="1" applyProtection="1">
      <alignment horizontal="left"/>
      <protection hidden="1"/>
    </xf>
    <xf numFmtId="0" fontId="12" fillId="2" borderId="0" xfId="0" applyFont="1" applyFill="1" applyBorder="1" applyAlignment="1" applyProtection="1">
      <alignment horizontal="left"/>
      <protection hidden="1"/>
    </xf>
    <xf numFmtId="0" fontId="9" fillId="4" borderId="34" xfId="3" applyFont="1" applyFill="1" applyBorder="1" applyAlignment="1" applyProtection="1">
      <alignment horizontal="center" vertical="center"/>
      <protection hidden="1"/>
    </xf>
    <xf numFmtId="0" fontId="9" fillId="4" borderId="35" xfId="3" applyFont="1" applyFill="1" applyBorder="1" applyAlignment="1" applyProtection="1">
      <alignment horizontal="center" vertical="center"/>
      <protection hidden="1"/>
    </xf>
    <xf numFmtId="0" fontId="9" fillId="4" borderId="38" xfId="3" applyFont="1" applyFill="1" applyBorder="1" applyAlignment="1" applyProtection="1">
      <alignment horizontal="center" vertical="center"/>
      <protection hidden="1"/>
    </xf>
    <xf numFmtId="0" fontId="9" fillId="4" borderId="17" xfId="3" applyFont="1" applyFill="1" applyBorder="1" applyAlignment="1" applyProtection="1">
      <alignment horizontal="center" vertical="center"/>
      <protection hidden="1"/>
    </xf>
    <xf numFmtId="165" fontId="9" fillId="4" borderId="37" xfId="3" applyNumberFormat="1" applyFont="1" applyFill="1" applyBorder="1" applyAlignment="1" applyProtection="1">
      <alignment horizontal="center" vertical="center"/>
      <protection hidden="1"/>
    </xf>
    <xf numFmtId="165" fontId="9" fillId="4" borderId="35" xfId="3" applyNumberFormat="1" applyFont="1" applyFill="1" applyBorder="1" applyAlignment="1" applyProtection="1">
      <alignment horizontal="center" vertical="center"/>
      <protection hidden="1"/>
    </xf>
    <xf numFmtId="165" fontId="9" fillId="4" borderId="16" xfId="3" applyNumberFormat="1" applyFont="1" applyFill="1" applyBorder="1" applyAlignment="1" applyProtection="1">
      <alignment horizontal="center" vertical="center"/>
      <protection hidden="1"/>
    </xf>
    <xf numFmtId="165" fontId="9" fillId="4" borderId="17" xfId="3" applyNumberFormat="1" applyFont="1" applyFill="1" applyBorder="1" applyAlignment="1" applyProtection="1">
      <alignment horizontal="center" vertical="center"/>
      <protection hidden="1"/>
    </xf>
    <xf numFmtId="8" fontId="13" fillId="2" borderId="65" xfId="1" applyNumberFormat="1" applyFont="1" applyFill="1" applyBorder="1" applyAlignment="1" applyProtection="1">
      <alignment horizontal="right"/>
      <protection hidden="1"/>
    </xf>
    <xf numFmtId="8" fontId="13" fillId="2" borderId="31" xfId="1" applyNumberFormat="1" applyFont="1" applyFill="1" applyBorder="1" applyAlignment="1" applyProtection="1">
      <alignment horizontal="right"/>
      <protection hidden="1"/>
    </xf>
    <xf numFmtId="8" fontId="13" fillId="2" borderId="32" xfId="1" applyNumberFormat="1" applyFont="1" applyFill="1" applyBorder="1" applyAlignment="1" applyProtection="1">
      <alignment horizontal="right"/>
      <protection hidden="1"/>
    </xf>
    <xf numFmtId="0" fontId="12" fillId="2" borderId="8" xfId="0" applyFont="1" applyFill="1" applyBorder="1" applyProtection="1">
      <protection hidden="1"/>
    </xf>
    <xf numFmtId="0" fontId="12" fillId="2" borderId="0" xfId="0" applyFont="1" applyFill="1" applyBorder="1" applyProtection="1">
      <protection hidden="1"/>
    </xf>
    <xf numFmtId="0" fontId="12" fillId="2" borderId="38" xfId="0" applyFont="1" applyFill="1" applyBorder="1" applyProtection="1">
      <protection hidden="1"/>
    </xf>
    <xf numFmtId="0" fontId="12" fillId="2" borderId="17" xfId="0" applyFont="1" applyFill="1" applyBorder="1" applyProtection="1">
      <protection hidden="1"/>
    </xf>
    <xf numFmtId="0" fontId="12" fillId="0" borderId="0" xfId="0" applyFont="1" applyAlignment="1">
      <alignment horizontal="left"/>
    </xf>
    <xf numFmtId="0" fontId="12" fillId="2" borderId="38" xfId="0" applyFont="1" applyFill="1" applyBorder="1" applyAlignment="1" applyProtection="1">
      <alignment horizontal="left"/>
      <protection hidden="1"/>
    </xf>
    <xf numFmtId="0" fontId="12" fillId="2" borderId="17" xfId="0" applyFont="1" applyFill="1" applyBorder="1" applyAlignment="1" applyProtection="1">
      <alignment horizontal="left"/>
      <protection hidden="1"/>
    </xf>
    <xf numFmtId="0" fontId="12" fillId="2" borderId="39" xfId="0" applyFont="1" applyFill="1" applyBorder="1" applyAlignment="1" applyProtection="1">
      <alignment horizontal="left"/>
      <protection hidden="1"/>
    </xf>
    <xf numFmtId="0" fontId="7" fillId="16" borderId="0" xfId="0" applyFont="1" applyFill="1" applyBorder="1" applyAlignment="1" applyProtection="1">
      <alignment horizontal="center" vertical="center"/>
      <protection locked="0"/>
    </xf>
    <xf numFmtId="0" fontId="8" fillId="3" borderId="0" xfId="0" applyFont="1" applyFill="1" applyBorder="1" applyAlignment="1" applyProtection="1">
      <alignment horizontal="center" vertical="center"/>
    </xf>
    <xf numFmtId="0" fontId="4" fillId="2" borderId="1" xfId="3" applyFont="1" applyFill="1" applyBorder="1" applyAlignment="1" applyProtection="1">
      <alignment horizontal="left"/>
      <protection hidden="1"/>
    </xf>
    <xf numFmtId="0" fontId="9" fillId="4" borderId="2" xfId="0" applyFont="1" applyFill="1" applyBorder="1" applyAlignment="1" applyProtection="1">
      <alignment horizontal="center"/>
      <protection hidden="1"/>
    </xf>
    <xf numFmtId="0" fontId="9" fillId="4" borderId="3" xfId="0" applyFont="1" applyFill="1" applyBorder="1" applyAlignment="1" applyProtection="1">
      <alignment horizontal="center"/>
      <protection hidden="1"/>
    </xf>
    <xf numFmtId="0" fontId="9" fillId="4" borderId="4" xfId="0" applyFont="1" applyFill="1" applyBorder="1" applyAlignment="1" applyProtection="1">
      <alignment horizontal="center"/>
      <protection hidden="1"/>
    </xf>
    <xf numFmtId="0" fontId="9" fillId="4" borderId="5" xfId="0" applyFont="1" applyFill="1" applyBorder="1" applyAlignment="1" applyProtection="1">
      <alignment horizontal="center"/>
      <protection hidden="1"/>
    </xf>
    <xf numFmtId="0" fontId="9" fillId="4" borderId="6" xfId="0" applyFont="1" applyFill="1" applyBorder="1" applyAlignment="1" applyProtection="1">
      <alignment horizontal="center"/>
      <protection hidden="1"/>
    </xf>
    <xf numFmtId="49" fontId="12" fillId="15" borderId="0" xfId="0" applyNumberFormat="1" applyFont="1" applyFill="1" applyBorder="1" applyAlignment="1" applyProtection="1">
      <alignment horizontal="center"/>
      <protection locked="0"/>
    </xf>
    <xf numFmtId="0" fontId="12" fillId="2" borderId="9" xfId="3" applyFont="1" applyFill="1" applyBorder="1" applyAlignment="1" applyProtection="1">
      <protection hidden="1"/>
    </xf>
    <xf numFmtId="0" fontId="12" fillId="2" borderId="10" xfId="3" applyFont="1" applyFill="1" applyBorder="1" applyAlignment="1" applyProtection="1">
      <protection hidden="1"/>
    </xf>
    <xf numFmtId="49" fontId="12" fillId="15" borderId="11" xfId="0" applyNumberFormat="1" applyFont="1" applyFill="1" applyBorder="1" applyAlignment="1" applyProtection="1">
      <alignment horizontal="center"/>
      <protection locked="0"/>
    </xf>
    <xf numFmtId="0" fontId="9" fillId="2" borderId="1" xfId="0" applyFont="1" applyFill="1" applyBorder="1" applyAlignment="1" applyProtection="1">
      <alignment horizontal="center" vertical="center"/>
    </xf>
    <xf numFmtId="0" fontId="8" fillId="2" borderId="1" xfId="0" applyFont="1" applyFill="1" applyBorder="1" applyAlignment="1" applyProtection="1">
      <alignment horizontal="center" vertical="center"/>
    </xf>
    <xf numFmtId="0" fontId="14" fillId="2" borderId="21" xfId="3" applyFont="1" applyFill="1" applyBorder="1" applyAlignment="1" applyProtection="1">
      <alignment horizontal="left"/>
      <protection hidden="1"/>
    </xf>
    <xf numFmtId="0" fontId="14" fillId="2" borderId="1" xfId="3" applyFont="1" applyFill="1" applyBorder="1" applyAlignment="1" applyProtection="1">
      <alignment horizontal="left"/>
      <protection hidden="1"/>
    </xf>
    <xf numFmtId="0" fontId="14" fillId="2" borderId="1" xfId="3" applyFont="1" applyFill="1" applyBorder="1" applyAlignment="1" applyProtection="1">
      <alignment horizontal="center"/>
      <protection hidden="1"/>
    </xf>
    <xf numFmtId="0" fontId="9" fillId="4" borderId="23" xfId="3" applyFont="1" applyFill="1" applyBorder="1" applyAlignment="1" applyProtection="1">
      <alignment horizontal="center"/>
      <protection hidden="1"/>
    </xf>
    <xf numFmtId="0" fontId="9" fillId="4" borderId="24" xfId="3" applyFont="1" applyFill="1" applyBorder="1" applyAlignment="1" applyProtection="1">
      <alignment horizontal="center"/>
      <protection hidden="1"/>
    </xf>
    <xf numFmtId="0" fontId="12" fillId="2" borderId="16" xfId="3" applyFont="1" applyFill="1" applyBorder="1" applyAlignment="1" applyProtection="1">
      <protection hidden="1"/>
    </xf>
    <xf numFmtId="0" fontId="12" fillId="2" borderId="17" xfId="3" applyFont="1" applyFill="1" applyBorder="1" applyAlignment="1" applyProtection="1">
      <protection hidden="1"/>
    </xf>
    <xf numFmtId="0" fontId="12" fillId="2" borderId="17" xfId="3" applyFont="1" applyFill="1" applyBorder="1" applyAlignment="1" applyProtection="1">
      <alignment horizontal="center"/>
      <protection hidden="1"/>
    </xf>
    <xf numFmtId="165" fontId="2" fillId="6" borderId="9" xfId="3" applyNumberFormat="1" applyFont="1" applyFill="1" applyBorder="1" applyAlignment="1" applyProtection="1">
      <alignment horizontal="center" vertical="center"/>
      <protection hidden="1"/>
    </xf>
    <xf numFmtId="165" fontId="2" fillId="6" borderId="16" xfId="3" applyNumberFormat="1" applyFont="1" applyFill="1" applyBorder="1" applyAlignment="1" applyProtection="1">
      <alignment horizontal="center" vertical="center"/>
      <protection hidden="1"/>
    </xf>
    <xf numFmtId="0" fontId="14" fillId="2" borderId="19" xfId="3" applyFont="1" applyFill="1" applyBorder="1" applyAlignment="1" applyProtection="1">
      <protection hidden="1"/>
    </xf>
    <xf numFmtId="0" fontId="14" fillId="2" borderId="10" xfId="3" applyFont="1" applyFill="1" applyBorder="1" applyAlignment="1" applyProtection="1">
      <protection hidden="1"/>
    </xf>
    <xf numFmtId="0" fontId="14" fillId="2" borderId="20" xfId="3" applyFont="1" applyFill="1" applyBorder="1" applyAlignment="1" applyProtection="1">
      <protection hidden="1"/>
    </xf>
    <xf numFmtId="0" fontId="12" fillId="2" borderId="19" xfId="3" applyFont="1" applyFill="1" applyBorder="1" applyAlignment="1" applyProtection="1">
      <alignment horizontal="left"/>
      <protection hidden="1"/>
    </xf>
    <xf numFmtId="0" fontId="12" fillId="2" borderId="10" xfId="3" applyFont="1" applyFill="1" applyBorder="1" applyAlignment="1" applyProtection="1">
      <alignment horizontal="left"/>
      <protection hidden="1"/>
    </xf>
    <xf numFmtId="0" fontId="12" fillId="2" borderId="10" xfId="3" applyFont="1" applyFill="1" applyBorder="1" applyAlignment="1" applyProtection="1">
      <alignment horizontal="center"/>
      <protection hidden="1"/>
    </xf>
    <xf numFmtId="165" fontId="12" fillId="2" borderId="10" xfId="3" applyNumberFormat="1" applyFont="1" applyFill="1" applyBorder="1" applyAlignment="1" applyProtection="1">
      <alignment horizontal="center"/>
      <protection hidden="1"/>
    </xf>
    <xf numFmtId="0" fontId="14" fillId="2" borderId="10" xfId="3" applyFont="1" applyFill="1" applyBorder="1" applyAlignment="1" applyProtection="1">
      <alignment horizontal="center"/>
      <protection hidden="1"/>
    </xf>
    <xf numFmtId="173" fontId="13" fillId="2" borderId="35" xfId="3" applyNumberFormat="1" applyFont="1" applyFill="1" applyBorder="1" applyAlignment="1" applyProtection="1">
      <protection hidden="1"/>
    </xf>
    <xf numFmtId="173" fontId="13" fillId="2" borderId="44" xfId="3" applyNumberFormat="1" applyFont="1" applyFill="1" applyBorder="1" applyAlignment="1" applyProtection="1">
      <protection hidden="1"/>
    </xf>
    <xf numFmtId="168" fontId="9" fillId="11" borderId="35" xfId="3" applyNumberFormat="1" applyFont="1" applyFill="1" applyBorder="1" applyAlignment="1" applyProtection="1">
      <alignment horizontal="center" vertical="center"/>
      <protection hidden="1"/>
    </xf>
    <xf numFmtId="168" fontId="9" fillId="11" borderId="1" xfId="3" applyNumberFormat="1" applyFont="1" applyFill="1" applyBorder="1" applyAlignment="1" applyProtection="1">
      <alignment horizontal="center" vertical="center"/>
      <protection hidden="1"/>
    </xf>
    <xf numFmtId="0" fontId="12" fillId="2" borderId="19" xfId="3" applyFont="1" applyFill="1" applyBorder="1" applyAlignment="1" applyProtection="1">
      <protection hidden="1"/>
    </xf>
    <xf numFmtId="0" fontId="12" fillId="2" borderId="12" xfId="3" applyFont="1" applyFill="1" applyBorder="1" applyAlignment="1" applyProtection="1">
      <protection hidden="1"/>
    </xf>
    <xf numFmtId="0" fontId="12" fillId="2" borderId="37" xfId="3" applyFont="1" applyFill="1" applyBorder="1" applyAlignment="1" applyProtection="1">
      <alignment horizontal="left"/>
      <protection hidden="1"/>
    </xf>
    <xf numFmtId="0" fontId="12" fillId="2" borderId="35" xfId="3" applyFont="1" applyFill="1" applyBorder="1" applyAlignment="1" applyProtection="1">
      <alignment horizontal="left"/>
      <protection hidden="1"/>
    </xf>
    <xf numFmtId="0" fontId="14" fillId="2" borderId="8" xfId="3" applyFont="1" applyFill="1" applyBorder="1" applyAlignment="1" applyProtection="1">
      <protection hidden="1"/>
    </xf>
    <xf numFmtId="0" fontId="12" fillId="2" borderId="15" xfId="3" applyFont="1" applyFill="1" applyBorder="1" applyAlignment="1" applyProtection="1">
      <protection hidden="1"/>
    </xf>
    <xf numFmtId="0" fontId="12" fillId="2" borderId="14" xfId="3" applyFont="1" applyFill="1" applyBorder="1" applyAlignment="1" applyProtection="1">
      <alignment horizontal="left"/>
      <protection hidden="1"/>
    </xf>
    <xf numFmtId="0" fontId="12" fillId="2" borderId="34" xfId="3" applyFont="1" applyFill="1" applyBorder="1" applyAlignment="1" applyProtection="1">
      <alignment horizontal="center" vertical="center"/>
      <protection hidden="1"/>
    </xf>
    <xf numFmtId="0" fontId="12" fillId="2" borderId="35" xfId="3" applyFont="1" applyFill="1" applyBorder="1" applyAlignment="1" applyProtection="1">
      <alignment horizontal="center" vertical="center"/>
      <protection hidden="1"/>
    </xf>
    <xf numFmtId="0" fontId="12" fillId="2" borderId="21" xfId="3" applyFont="1" applyFill="1" applyBorder="1" applyAlignment="1" applyProtection="1">
      <alignment horizontal="center" vertical="center"/>
      <protection hidden="1"/>
    </xf>
    <xf numFmtId="0" fontId="12" fillId="2" borderId="1" xfId="3" applyFont="1" applyFill="1" applyBorder="1" applyAlignment="1" applyProtection="1">
      <alignment horizontal="center" vertical="center"/>
      <protection hidden="1"/>
    </xf>
    <xf numFmtId="168" fontId="12" fillId="11" borderId="46" xfId="3" applyNumberFormat="1" applyFont="1" applyFill="1" applyBorder="1" applyAlignment="1" applyProtection="1">
      <alignment horizontal="center" vertical="center"/>
      <protection hidden="1"/>
    </xf>
    <xf numFmtId="0" fontId="12" fillId="11" borderId="66" xfId="3" applyFont="1" applyFill="1" applyBorder="1" applyAlignment="1" applyProtection="1">
      <alignment horizontal="center" vertical="center"/>
      <protection hidden="1"/>
    </xf>
    <xf numFmtId="0" fontId="12" fillId="2" borderId="0" xfId="3" applyFont="1" applyFill="1" applyBorder="1" applyAlignment="1" applyProtection="1"/>
    <xf numFmtId="0" fontId="12" fillId="2" borderId="15" xfId="3" applyFont="1" applyFill="1" applyBorder="1" applyAlignment="1" applyProtection="1"/>
    <xf numFmtId="0" fontId="9" fillId="2" borderId="30" xfId="3" applyFont="1" applyFill="1" applyBorder="1" applyAlignment="1" applyProtection="1">
      <alignment horizontal="center" vertical="center"/>
      <protection hidden="1"/>
    </xf>
    <xf numFmtId="0" fontId="9" fillId="2" borderId="31" xfId="3" applyFont="1" applyFill="1" applyBorder="1" applyAlignment="1" applyProtection="1">
      <alignment horizontal="center" vertical="center"/>
      <protection hidden="1"/>
    </xf>
    <xf numFmtId="165" fontId="9" fillId="0" borderId="31" xfId="3" applyNumberFormat="1" applyFont="1" applyFill="1" applyBorder="1" applyAlignment="1" applyProtection="1">
      <alignment horizontal="center" vertical="center"/>
      <protection hidden="1"/>
    </xf>
    <xf numFmtId="165" fontId="9" fillId="0" borderId="32" xfId="3" applyNumberFormat="1" applyFont="1" applyFill="1" applyBorder="1" applyAlignment="1" applyProtection="1">
      <alignment horizontal="center" vertical="center"/>
      <protection hidden="1"/>
    </xf>
    <xf numFmtId="0" fontId="12" fillId="2" borderId="19" xfId="0" applyFont="1" applyFill="1" applyBorder="1" applyAlignment="1" applyProtection="1">
      <protection hidden="1"/>
    </xf>
    <xf numFmtId="0" fontId="12" fillId="2" borderId="10" xfId="0" applyFont="1" applyFill="1" applyBorder="1" applyAlignment="1" applyProtection="1">
      <protection hidden="1"/>
    </xf>
    <xf numFmtId="0" fontId="12" fillId="2" borderId="30" xfId="3" applyFont="1" applyFill="1" applyBorder="1" applyAlignment="1" applyProtection="1">
      <alignment horizontal="center" vertical="center"/>
      <protection hidden="1"/>
    </xf>
    <xf numFmtId="0" fontId="12" fillId="2" borderId="31" xfId="3" applyFont="1" applyFill="1" applyBorder="1" applyAlignment="1" applyProtection="1">
      <alignment horizontal="center" vertical="center"/>
      <protection hidden="1"/>
    </xf>
    <xf numFmtId="165" fontId="9" fillId="4" borderId="36" xfId="3" applyNumberFormat="1" applyFont="1" applyFill="1" applyBorder="1" applyAlignment="1" applyProtection="1">
      <alignment horizontal="center" vertical="center"/>
      <protection hidden="1"/>
    </xf>
    <xf numFmtId="165" fontId="9" fillId="4" borderId="39" xfId="3" applyNumberFormat="1" applyFont="1" applyFill="1" applyBorder="1" applyAlignment="1" applyProtection="1">
      <alignment horizontal="center" vertical="center"/>
      <protection hidden="1"/>
    </xf>
    <xf numFmtId="0" fontId="12" fillId="2" borderId="19" xfId="0" applyFont="1" applyFill="1" applyBorder="1" applyProtection="1">
      <protection hidden="1"/>
    </xf>
    <xf numFmtId="0" fontId="12" fillId="2" borderId="10" xfId="0" applyFont="1" applyFill="1" applyBorder="1" applyProtection="1">
      <protection hidden="1"/>
    </xf>
    <xf numFmtId="0" fontId="12" fillId="2" borderId="21" xfId="0" applyFont="1" applyFill="1" applyBorder="1" applyProtection="1">
      <protection hidden="1"/>
    </xf>
    <xf numFmtId="0" fontId="12" fillId="2" borderId="1" xfId="0" applyFont="1" applyFill="1" applyBorder="1" applyProtection="1">
      <protection hidden="1"/>
    </xf>
    <xf numFmtId="0" fontId="12" fillId="10" borderId="42" xfId="3" applyFont="1" applyFill="1" applyBorder="1" applyAlignment="1" applyProtection="1">
      <alignment horizontal="center" vertical="center"/>
      <protection hidden="1"/>
    </xf>
    <xf numFmtId="0" fontId="12" fillId="10" borderId="43" xfId="3" applyFont="1" applyFill="1" applyBorder="1" applyAlignment="1" applyProtection="1">
      <alignment horizontal="center" vertical="center"/>
      <protection hidden="1"/>
    </xf>
    <xf numFmtId="0" fontId="13" fillId="2" borderId="30" xfId="3" applyFont="1" applyFill="1" applyBorder="1" applyAlignment="1" applyProtection="1">
      <alignment horizontal="center"/>
      <protection hidden="1"/>
    </xf>
    <xf numFmtId="0" fontId="13" fillId="2" borderId="31" xfId="3" applyFont="1" applyFill="1" applyBorder="1" applyAlignment="1" applyProtection="1">
      <alignment horizontal="center"/>
      <protection hidden="1"/>
    </xf>
    <xf numFmtId="0" fontId="13" fillId="2" borderId="64" xfId="3" applyFont="1" applyFill="1" applyBorder="1" applyAlignment="1" applyProtection="1">
      <alignment horizontal="center"/>
      <protection hidden="1"/>
    </xf>
    <xf numFmtId="2" fontId="22" fillId="2" borderId="45" xfId="3" applyNumberFormat="1" applyFont="1" applyFill="1" applyBorder="1" applyAlignment="1" applyProtection="1">
      <alignment horizontal="center" vertical="center"/>
      <protection hidden="1"/>
    </xf>
    <xf numFmtId="2" fontId="22" fillId="2" borderId="40" xfId="3" applyNumberFormat="1" applyFont="1" applyFill="1" applyBorder="1" applyAlignment="1" applyProtection="1">
      <alignment horizontal="center" vertical="center"/>
      <protection hidden="1"/>
    </xf>
    <xf numFmtId="2" fontId="22" fillId="2" borderId="45" xfId="3" applyNumberFormat="1" applyFont="1" applyFill="1" applyBorder="1" applyAlignment="1" applyProtection="1">
      <alignment horizontal="center" vertical="center"/>
    </xf>
    <xf numFmtId="2" fontId="22" fillId="2" borderId="40" xfId="3" applyNumberFormat="1" applyFont="1" applyFill="1" applyBorder="1" applyAlignment="1" applyProtection="1">
      <alignment horizontal="center" vertical="center"/>
    </xf>
    <xf numFmtId="0" fontId="12" fillId="2" borderId="21" xfId="3" applyFont="1" applyFill="1" applyBorder="1" applyAlignment="1" applyProtection="1">
      <alignment horizontal="left"/>
    </xf>
    <xf numFmtId="0" fontId="12" fillId="2" borderId="1" xfId="3" applyFont="1" applyFill="1" applyBorder="1" applyAlignment="1" applyProtection="1">
      <alignment horizontal="left"/>
    </xf>
    <xf numFmtId="0" fontId="12" fillId="2" borderId="49" xfId="3" applyFont="1" applyFill="1" applyBorder="1" applyAlignment="1" applyProtection="1">
      <alignment horizontal="left"/>
    </xf>
    <xf numFmtId="0" fontId="12" fillId="2" borderId="16" xfId="3" applyFont="1" applyFill="1" applyBorder="1" applyAlignment="1" applyProtection="1">
      <alignment horizontal="center" vertical="center"/>
      <protection hidden="1"/>
    </xf>
    <xf numFmtId="0" fontId="12" fillId="2" borderId="17" xfId="3" applyFont="1" applyFill="1" applyBorder="1" applyAlignment="1" applyProtection="1">
      <alignment horizontal="center" vertical="center"/>
      <protection hidden="1"/>
    </xf>
    <xf numFmtId="0" fontId="9" fillId="0" borderId="30" xfId="3" applyFont="1" applyFill="1" applyBorder="1" applyAlignment="1" applyProtection="1">
      <alignment horizontal="center" vertical="center"/>
      <protection hidden="1"/>
    </xf>
    <xf numFmtId="0" fontId="9" fillId="0" borderId="31" xfId="3" applyFont="1" applyFill="1" applyBorder="1" applyAlignment="1" applyProtection="1">
      <alignment horizontal="center" vertical="center"/>
      <protection hidden="1"/>
    </xf>
    <xf numFmtId="0" fontId="9" fillId="0" borderId="32" xfId="3" applyFont="1" applyFill="1" applyBorder="1" applyAlignment="1" applyProtection="1">
      <alignment horizontal="center" vertical="center"/>
      <protection hidden="1"/>
    </xf>
    <xf numFmtId="0" fontId="14" fillId="11" borderId="36" xfId="3" applyFont="1" applyFill="1" applyBorder="1" applyAlignment="1" applyProtection="1">
      <alignment horizontal="center" vertical="top" wrapText="1"/>
      <protection hidden="1"/>
    </xf>
    <xf numFmtId="0" fontId="14" fillId="11" borderId="49" xfId="3" applyFont="1" applyFill="1" applyBorder="1" applyAlignment="1" applyProtection="1">
      <alignment horizontal="center" vertical="top" wrapText="1"/>
      <protection hidden="1"/>
    </xf>
    <xf numFmtId="2" fontId="22" fillId="2" borderId="46" xfId="0" applyNumberFormat="1" applyFont="1" applyFill="1" applyBorder="1" applyAlignment="1" applyProtection="1">
      <alignment horizontal="center" vertical="center"/>
    </xf>
    <xf numFmtId="2" fontId="22" fillId="2" borderId="47" xfId="0" applyNumberFormat="1" applyFont="1" applyFill="1" applyBorder="1" applyAlignment="1" applyProtection="1">
      <alignment horizontal="center" vertical="center"/>
    </xf>
    <xf numFmtId="0" fontId="9" fillId="4" borderId="2" xfId="3" applyFont="1" applyFill="1" applyBorder="1" applyAlignment="1" applyProtection="1">
      <alignment horizontal="center" vertical="center"/>
      <protection hidden="1"/>
    </xf>
    <xf numFmtId="0" fontId="9" fillId="4" borderId="3" xfId="3" applyFont="1" applyFill="1" applyBorder="1" applyAlignment="1" applyProtection="1">
      <alignment horizontal="center" vertical="center"/>
      <protection hidden="1"/>
    </xf>
    <xf numFmtId="0" fontId="9" fillId="4" borderId="4" xfId="3" applyFont="1" applyFill="1" applyBorder="1" applyAlignment="1" applyProtection="1">
      <alignment horizontal="center" vertical="center"/>
      <protection hidden="1"/>
    </xf>
    <xf numFmtId="0" fontId="9" fillId="4" borderId="44" xfId="3" applyFont="1" applyFill="1" applyBorder="1" applyAlignment="1" applyProtection="1">
      <alignment horizontal="center" vertical="center"/>
      <protection hidden="1"/>
    </xf>
    <xf numFmtId="0" fontId="9" fillId="0" borderId="34" xfId="3" applyFont="1" applyFill="1" applyBorder="1" applyAlignment="1" applyProtection="1">
      <alignment horizontal="center" vertical="center"/>
      <protection hidden="1"/>
    </xf>
    <xf numFmtId="0" fontId="9" fillId="0" borderId="35" xfId="3" applyFont="1" applyFill="1" applyBorder="1" applyAlignment="1" applyProtection="1">
      <alignment horizontal="center" vertical="center"/>
      <protection hidden="1"/>
    </xf>
    <xf numFmtId="0" fontId="9" fillId="0" borderId="36" xfId="3" applyFont="1" applyFill="1" applyBorder="1" applyAlignment="1" applyProtection="1">
      <alignment horizontal="center" vertical="center"/>
      <protection hidden="1"/>
    </xf>
    <xf numFmtId="0" fontId="9" fillId="0" borderId="21" xfId="3" applyFont="1" applyFill="1" applyBorder="1" applyAlignment="1" applyProtection="1">
      <alignment horizontal="center" vertical="center"/>
      <protection hidden="1"/>
    </xf>
    <xf numFmtId="0" fontId="9" fillId="0" borderId="1" xfId="3" applyFont="1" applyFill="1" applyBorder="1" applyAlignment="1" applyProtection="1">
      <alignment horizontal="center" vertical="center"/>
      <protection hidden="1"/>
    </xf>
    <xf numFmtId="0" fontId="9" fillId="0" borderId="49" xfId="3" applyFont="1" applyFill="1" applyBorder="1" applyAlignment="1" applyProtection="1">
      <alignment horizontal="center" vertical="center"/>
      <protection hidden="1"/>
    </xf>
    <xf numFmtId="0" fontId="12" fillId="2" borderId="8" xfId="3" applyFont="1" applyFill="1" applyBorder="1" applyAlignment="1" applyProtection="1"/>
    <xf numFmtId="0" fontId="17" fillId="20" borderId="14" xfId="0" applyFont="1" applyFill="1" applyBorder="1" applyAlignment="1" applyProtection="1">
      <alignment horizontal="center" vertical="top" wrapText="1"/>
    </xf>
    <xf numFmtId="0" fontId="17" fillId="20" borderId="0" xfId="0" applyFont="1" applyFill="1" applyBorder="1" applyAlignment="1" applyProtection="1">
      <alignment horizontal="center" vertical="top" wrapText="1"/>
    </xf>
    <xf numFmtId="0" fontId="17" fillId="20" borderId="11" xfId="0" applyFont="1" applyFill="1" applyBorder="1" applyAlignment="1" applyProtection="1">
      <alignment horizontal="center" vertical="top" wrapText="1"/>
    </xf>
    <xf numFmtId="0" fontId="12" fillId="0" borderId="14" xfId="0" applyFont="1" applyBorder="1" applyAlignment="1" applyProtection="1">
      <alignment horizontal="center" vertical="top" wrapText="1"/>
      <protection locked="0"/>
    </xf>
    <xf numFmtId="0" fontId="12" fillId="0" borderId="0" xfId="0" applyFont="1" applyBorder="1" applyAlignment="1" applyProtection="1">
      <alignment horizontal="center" vertical="top" wrapText="1"/>
      <protection locked="0"/>
    </xf>
    <xf numFmtId="0" fontId="12" fillId="0" borderId="11" xfId="0" applyFont="1" applyBorder="1" applyAlignment="1" applyProtection="1">
      <alignment horizontal="center" vertical="top" wrapText="1"/>
      <protection locked="0"/>
    </xf>
    <xf numFmtId="0" fontId="12" fillId="0" borderId="14" xfId="0" applyFont="1" applyBorder="1" applyAlignment="1" applyProtection="1">
      <alignment horizontal="left" vertical="top" wrapText="1"/>
    </xf>
    <xf numFmtId="0" fontId="12" fillId="0" borderId="0" xfId="0" applyFont="1" applyBorder="1" applyAlignment="1" applyProtection="1">
      <alignment horizontal="left" vertical="top" wrapText="1"/>
    </xf>
    <xf numFmtId="0" fontId="13" fillId="20" borderId="34" xfId="0" applyFont="1" applyFill="1" applyBorder="1" applyAlignment="1" applyProtection="1">
      <alignment horizontal="center" vertical="center"/>
      <protection hidden="1"/>
    </xf>
    <xf numFmtId="0" fontId="13" fillId="20" borderId="35" xfId="0" applyFont="1" applyFill="1" applyBorder="1" applyAlignment="1" applyProtection="1">
      <alignment horizontal="center" vertical="center"/>
      <protection hidden="1"/>
    </xf>
    <xf numFmtId="0" fontId="13" fillId="20" borderId="44" xfId="0" applyFont="1" applyFill="1" applyBorder="1" applyAlignment="1" applyProtection="1">
      <alignment horizontal="center" vertical="center"/>
      <protection hidden="1"/>
    </xf>
    <xf numFmtId="0" fontId="13" fillId="0" borderId="8" xfId="0" applyFont="1" applyFill="1" applyBorder="1" applyAlignment="1" applyProtection="1">
      <alignment vertical="center"/>
      <protection locked="0" hidden="1"/>
    </xf>
    <xf numFmtId="0" fontId="13" fillId="0" borderId="0" xfId="0" applyFont="1" applyFill="1" applyBorder="1" applyAlignment="1" applyProtection="1">
      <alignment vertical="center"/>
      <protection locked="0" hidden="1"/>
    </xf>
    <xf numFmtId="0" fontId="13" fillId="0" borderId="11" xfId="0" applyFont="1" applyFill="1" applyBorder="1" applyAlignment="1" applyProtection="1">
      <alignment vertical="center"/>
      <protection locked="0" hidden="1"/>
    </xf>
    <xf numFmtId="0" fontId="12" fillId="0" borderId="8" xfId="0" applyFont="1" applyFill="1" applyBorder="1" applyAlignment="1" applyProtection="1">
      <alignment horizontal="left" vertical="center"/>
      <protection locked="0" hidden="1"/>
    </xf>
    <xf numFmtId="0" fontId="12" fillId="0" borderId="0" xfId="0" applyFont="1" applyFill="1" applyBorder="1" applyAlignment="1" applyProtection="1">
      <alignment horizontal="left" vertical="center"/>
      <protection locked="0" hidden="1"/>
    </xf>
    <xf numFmtId="0" fontId="12" fillId="0" borderId="11" xfId="0" applyFont="1" applyFill="1" applyBorder="1" applyAlignment="1" applyProtection="1">
      <alignment horizontal="left" vertical="center"/>
      <protection locked="0" hidden="1"/>
    </xf>
    <xf numFmtId="0" fontId="12" fillId="0" borderId="8" xfId="3" applyFont="1" applyFill="1" applyBorder="1" applyAlignment="1" applyProtection="1">
      <alignment horizontal="left"/>
      <protection hidden="1"/>
    </xf>
    <xf numFmtId="0" fontId="12" fillId="0" borderId="0" xfId="3" applyFont="1" applyFill="1" applyBorder="1" applyAlignment="1" applyProtection="1">
      <alignment horizontal="left"/>
      <protection hidden="1"/>
    </xf>
    <xf numFmtId="0" fontId="12" fillId="0" borderId="15" xfId="3" applyFont="1" applyFill="1" applyBorder="1" applyAlignment="1" applyProtection="1">
      <alignment horizontal="left"/>
      <protection hidden="1"/>
    </xf>
    <xf numFmtId="0" fontId="33" fillId="0" borderId="8" xfId="0" applyFont="1" applyBorder="1" applyAlignment="1" applyProtection="1">
      <alignment horizontal="left"/>
      <protection hidden="1"/>
    </xf>
    <xf numFmtId="0" fontId="33" fillId="0" borderId="0" xfId="0" applyFont="1" applyBorder="1" applyAlignment="1" applyProtection="1">
      <alignment horizontal="left"/>
      <protection hidden="1"/>
    </xf>
    <xf numFmtId="0" fontId="33" fillId="0" borderId="15" xfId="0" applyFont="1" applyBorder="1" applyAlignment="1" applyProtection="1">
      <alignment horizontal="left"/>
      <protection hidden="1"/>
    </xf>
    <xf numFmtId="0" fontId="12" fillId="0" borderId="59" xfId="0" applyFont="1" applyBorder="1" applyAlignment="1" applyProtection="1">
      <protection hidden="1"/>
    </xf>
    <xf numFmtId="0" fontId="12" fillId="0" borderId="60" xfId="0" applyFont="1" applyBorder="1" applyAlignment="1" applyProtection="1">
      <protection hidden="1"/>
    </xf>
    <xf numFmtId="0" fontId="12" fillId="0" borderId="63" xfId="0" applyFont="1" applyBorder="1" applyAlignment="1" applyProtection="1">
      <protection hidden="1"/>
    </xf>
    <xf numFmtId="0" fontId="22" fillId="0" borderId="0" xfId="3" applyFont="1" applyBorder="1" applyAlignment="1" applyProtection="1">
      <alignment horizontal="center"/>
      <protection hidden="1"/>
    </xf>
    <xf numFmtId="0" fontId="4" fillId="0" borderId="0" xfId="0" applyFont="1" applyBorder="1" applyAlignment="1" applyProtection="1">
      <alignment horizontal="center" vertical="center"/>
      <protection hidden="1"/>
    </xf>
    <xf numFmtId="0" fontId="9" fillId="2" borderId="14" xfId="3" applyFont="1" applyFill="1" applyBorder="1" applyAlignment="1" applyProtection="1">
      <alignment horizontal="center" wrapText="1"/>
      <protection hidden="1"/>
    </xf>
    <xf numFmtId="0" fontId="9" fillId="2" borderId="0" xfId="3" applyFont="1" applyFill="1" applyBorder="1" applyAlignment="1" applyProtection="1">
      <alignment horizontal="center" wrapText="1"/>
      <protection hidden="1"/>
    </xf>
    <xf numFmtId="168" fontId="9" fillId="2" borderId="0" xfId="3" applyNumberFormat="1" applyFont="1" applyFill="1" applyBorder="1" applyAlignment="1" applyProtection="1">
      <alignment horizontal="center" vertical="center"/>
      <protection hidden="1"/>
    </xf>
    <xf numFmtId="0" fontId="12" fillId="0" borderId="42" xfId="0" applyFont="1" applyBorder="1" applyAlignment="1" applyProtection="1">
      <protection hidden="1"/>
    </xf>
    <xf numFmtId="0" fontId="12" fillId="0" borderId="43" xfId="0" applyFont="1" applyBorder="1" applyAlignment="1" applyProtection="1">
      <protection hidden="1"/>
    </xf>
    <xf numFmtId="0" fontId="12" fillId="0" borderId="7" xfId="0" applyFont="1" applyBorder="1" applyAlignment="1" applyProtection="1">
      <protection hidden="1"/>
    </xf>
    <xf numFmtId="0" fontId="13" fillId="20" borderId="2" xfId="0" applyFont="1" applyFill="1" applyBorder="1" applyAlignment="1" applyProtection="1">
      <alignment horizontal="center" vertical="center"/>
      <protection hidden="1"/>
    </xf>
    <xf numFmtId="0" fontId="13" fillId="20" borderId="3" xfId="0" applyFont="1" applyFill="1" applyBorder="1" applyAlignment="1" applyProtection="1">
      <alignment horizontal="center" vertical="center"/>
      <protection hidden="1"/>
    </xf>
    <xf numFmtId="0" fontId="13" fillId="20" borderId="6" xfId="0" applyFont="1" applyFill="1" applyBorder="1" applyAlignment="1" applyProtection="1">
      <alignment horizontal="center" vertical="center"/>
      <protection hidden="1"/>
    </xf>
    <xf numFmtId="0" fontId="13" fillId="0" borderId="42" xfId="0" applyFont="1" applyBorder="1" applyAlignment="1" applyProtection="1">
      <alignment vertical="center"/>
      <protection hidden="1"/>
    </xf>
    <xf numFmtId="0" fontId="13" fillId="0" borderId="43" xfId="0" applyFont="1" applyBorder="1" applyAlignment="1" applyProtection="1">
      <alignment vertical="center"/>
      <protection hidden="1"/>
    </xf>
    <xf numFmtId="0" fontId="13" fillId="0" borderId="7" xfId="0" applyFont="1" applyBorder="1" applyAlignment="1" applyProtection="1">
      <alignment vertical="center"/>
      <protection hidden="1"/>
    </xf>
    <xf numFmtId="0" fontId="12" fillId="18" borderId="30" xfId="3" applyFont="1" applyFill="1" applyBorder="1" applyAlignment="1" applyProtection="1">
      <alignment horizontal="center"/>
      <protection hidden="1"/>
    </xf>
    <xf numFmtId="0" fontId="13" fillId="18" borderId="31" xfId="3" applyFont="1" applyFill="1" applyBorder="1" applyAlignment="1" applyProtection="1">
      <alignment horizontal="center"/>
      <protection hidden="1"/>
    </xf>
    <xf numFmtId="0" fontId="12" fillId="0" borderId="8" xfId="3" applyFont="1" applyFill="1" applyBorder="1" applyAlignment="1" applyProtection="1">
      <alignment horizontal="left"/>
    </xf>
    <xf numFmtId="0" fontId="12" fillId="0" borderId="0" xfId="3" applyFont="1" applyFill="1" applyBorder="1" applyAlignment="1" applyProtection="1">
      <alignment horizontal="left"/>
    </xf>
    <xf numFmtId="0" fontId="12" fillId="0" borderId="15" xfId="3" applyFont="1" applyFill="1" applyBorder="1" applyAlignment="1" applyProtection="1">
      <alignment horizontal="left"/>
    </xf>
    <xf numFmtId="0" fontId="9" fillId="4" borderId="37" xfId="3" applyFont="1" applyFill="1" applyBorder="1" applyAlignment="1" applyProtection="1">
      <alignment horizontal="center" vertical="center"/>
      <protection hidden="1"/>
    </xf>
    <xf numFmtId="0" fontId="9" fillId="4" borderId="16" xfId="3" applyFont="1" applyFill="1" applyBorder="1" applyAlignment="1" applyProtection="1">
      <alignment horizontal="center" vertical="center"/>
      <protection hidden="1"/>
    </xf>
    <xf numFmtId="0" fontId="9" fillId="4" borderId="18" xfId="3" applyFont="1" applyFill="1" applyBorder="1" applyAlignment="1" applyProtection="1">
      <alignment horizontal="center" vertical="center"/>
      <protection hidden="1"/>
    </xf>
    <xf numFmtId="0" fontId="12" fillId="13" borderId="14" xfId="0" applyFont="1" applyFill="1" applyBorder="1" applyAlignment="1" applyProtection="1">
      <alignment horizontal="center" vertical="center"/>
      <protection hidden="1"/>
    </xf>
    <xf numFmtId="0" fontId="12" fillId="13" borderId="0" xfId="0" applyFont="1" applyFill="1" applyBorder="1" applyAlignment="1" applyProtection="1">
      <alignment horizontal="center" vertical="center"/>
      <protection hidden="1"/>
    </xf>
    <xf numFmtId="0" fontId="12" fillId="13" borderId="10" xfId="0" applyFont="1" applyFill="1" applyBorder="1" applyAlignment="1" applyProtection="1">
      <alignment horizontal="center" vertical="center"/>
      <protection hidden="1"/>
    </xf>
    <xf numFmtId="0" fontId="12" fillId="0" borderId="42" xfId="0" applyFont="1" applyBorder="1" applyAlignment="1" applyProtection="1">
      <alignment vertical="center"/>
      <protection hidden="1"/>
    </xf>
    <xf numFmtId="0" fontId="12" fillId="0" borderId="43" xfId="0" applyFont="1" applyBorder="1" applyAlignment="1" applyProtection="1">
      <alignment vertical="center"/>
      <protection hidden="1"/>
    </xf>
    <xf numFmtId="0" fontId="12" fillId="0" borderId="7" xfId="0" applyFont="1" applyBorder="1" applyAlignment="1" applyProtection="1">
      <alignment vertical="center"/>
      <protection hidden="1"/>
    </xf>
    <xf numFmtId="0" fontId="12" fillId="0" borderId="35" xfId="0" applyFont="1" applyBorder="1" applyAlignment="1" applyProtection="1">
      <alignment horizontal="center" vertical="center"/>
    </xf>
    <xf numFmtId="0" fontId="12" fillId="0" borderId="51" xfId="0" applyFont="1" applyBorder="1" applyAlignment="1" applyProtection="1">
      <alignment horizontal="center" vertical="center"/>
    </xf>
    <xf numFmtId="0" fontId="12" fillId="0" borderId="54" xfId="0" applyFont="1" applyBorder="1" applyAlignment="1" applyProtection="1">
      <alignment horizontal="center" vertical="center"/>
    </xf>
    <xf numFmtId="0" fontId="12" fillId="0" borderId="55" xfId="0" applyFont="1" applyBorder="1" applyAlignment="1" applyProtection="1">
      <alignment horizontal="center" vertical="center"/>
    </xf>
    <xf numFmtId="0" fontId="12" fillId="0" borderId="56" xfId="0" applyFont="1" applyBorder="1" applyAlignment="1" applyProtection="1">
      <alignment horizontal="center" vertical="center"/>
    </xf>
    <xf numFmtId="168" fontId="7" fillId="3" borderId="52" xfId="3" applyNumberFormat="1" applyFont="1" applyFill="1" applyBorder="1" applyAlignment="1" applyProtection="1">
      <alignment horizontal="center" vertical="center"/>
      <protection hidden="1"/>
    </xf>
    <xf numFmtId="168" fontId="7" fillId="3" borderId="53" xfId="3" applyNumberFormat="1" applyFont="1" applyFill="1" applyBorder="1" applyAlignment="1" applyProtection="1">
      <alignment horizontal="center" vertical="center"/>
      <protection hidden="1"/>
    </xf>
    <xf numFmtId="168" fontId="7" fillId="3" borderId="57" xfId="3" applyNumberFormat="1" applyFont="1" applyFill="1" applyBorder="1" applyAlignment="1" applyProtection="1">
      <alignment horizontal="center" vertical="center"/>
      <protection hidden="1"/>
    </xf>
    <xf numFmtId="168" fontId="7" fillId="3" borderId="55" xfId="3" applyNumberFormat="1" applyFont="1" applyFill="1" applyBorder="1" applyAlignment="1" applyProtection="1">
      <alignment horizontal="center" vertical="center"/>
      <protection hidden="1"/>
    </xf>
  </cellXfs>
  <cellStyles count="13">
    <cellStyle name="Milliers" xfId="1" builtinId="3"/>
    <cellStyle name="Normal" xfId="0" builtinId="0"/>
    <cellStyle name="Normal 2" xfId="3" xr:uid="{00000000-0005-0000-0000-000002000000}"/>
    <cellStyle name="Normal 2 2" xfId="4" xr:uid="{00000000-0005-0000-0000-000003000000}"/>
    <cellStyle name="Normal 2 3" xfId="5" xr:uid="{00000000-0005-0000-0000-000004000000}"/>
    <cellStyle name="Normal 3" xfId="6" xr:uid="{00000000-0005-0000-0000-000005000000}"/>
    <cellStyle name="Normal 3 2" xfId="7" xr:uid="{00000000-0005-0000-0000-000006000000}"/>
    <cellStyle name="Normal 4" xfId="8" xr:uid="{00000000-0005-0000-0000-000007000000}"/>
    <cellStyle name="Normal 4 2" xfId="9" xr:uid="{00000000-0005-0000-0000-000008000000}"/>
    <cellStyle name="Pourcentage" xfId="2" builtinId="5"/>
    <cellStyle name="Pourcentage 2" xfId="10" xr:uid="{00000000-0005-0000-0000-00000A000000}"/>
    <cellStyle name="Pourcentage 3" xfId="11" xr:uid="{00000000-0005-0000-0000-00000B000000}"/>
    <cellStyle name="Titre 1" xfId="12" xr:uid="{00000000-0005-0000-0000-00000C000000}"/>
  </cellStyles>
  <dxfs count="1">
    <dxf>
      <font>
        <color theme="0"/>
      </font>
    </dxf>
  </dxfs>
  <tableStyles count="0" defaultTableStyle="TableStyleMedium9" defaultPivotStyle="PivotStyleLight16"/>
  <colors>
    <mruColors>
      <color rgb="FF00B0F0"/>
      <color rgb="FF00F0B0"/>
      <color rgb="FFD60093"/>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0</xdr:row>
      <xdr:rowOff>104775</xdr:rowOff>
    </xdr:from>
    <xdr:to>
      <xdr:col>4</xdr:col>
      <xdr:colOff>49058</xdr:colOff>
      <xdr:row>4</xdr:row>
      <xdr:rowOff>85725</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123825" y="104775"/>
          <a:ext cx="2506508" cy="12001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rin/Documents/outils%20sup/actuel/refait/valid&#233;/2020/valid&#233;/actuel/BS-2018-Adh&#233;rent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in/Documents/outils%20sup/actuel/refait/valid&#233;/2020/valid&#233;/BS-supnaafam-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nnées"/>
      <sheetName val="Tutoriel"/>
      <sheetName val="Coordonnées"/>
      <sheetName val="Janvier"/>
      <sheetName val="Fevrier"/>
      <sheetName val="Mars"/>
      <sheetName val="Avril"/>
      <sheetName val="Mai"/>
      <sheetName val="Juin"/>
      <sheetName val="Juillet"/>
      <sheetName val="Aout"/>
      <sheetName val="Septembre"/>
      <sheetName val="Octobre"/>
      <sheetName val="Novembre"/>
      <sheetName val="Decembre"/>
      <sheetName val="Impôt"/>
      <sheetName val="Indemnité rupture"/>
    </sheetNames>
    <sheetDataSet>
      <sheetData sheetId="0">
        <row r="10">
          <cell r="A10" t="str">
            <v>Oui</v>
          </cell>
        </row>
        <row r="11">
          <cell r="A11" t="str">
            <v>Non</v>
          </cell>
        </row>
        <row r="12">
          <cell r="A12" t="str">
            <v>CP</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ordonnées"/>
      <sheetName val="taux cotisations"/>
      <sheetName val="janvier"/>
      <sheetName val="février"/>
      <sheetName val="mars"/>
      <sheetName val="avril"/>
      <sheetName val="mai"/>
      <sheetName val="juin"/>
      <sheetName val="juillet"/>
      <sheetName val="août"/>
      <sheetName val="septembre"/>
      <sheetName val="taux cotisations (2)"/>
      <sheetName val="octobre"/>
      <sheetName val="novembre"/>
      <sheetName val="décembre"/>
    </sheetNames>
    <sheetDataSet>
      <sheetData sheetId="0">
        <row r="9">
          <cell r="D9" t="str">
            <v>NON</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pageSetUpPr fitToPage="1"/>
  </sheetPr>
  <dimension ref="A1:Z88"/>
  <sheetViews>
    <sheetView showGridLines="0" tabSelected="1" topLeftCell="A15" workbookViewId="0">
      <selection activeCell="E61" sqref="E61"/>
    </sheetView>
  </sheetViews>
  <sheetFormatPr baseColWidth="10" defaultColWidth="0" defaultRowHeight="0" customHeight="1" zeroHeight="1" x14ac:dyDescent="0.2"/>
  <cols>
    <col min="1" max="1" width="11.140625" style="1" customWidth="1"/>
    <col min="2" max="2" width="7.5703125" style="1" customWidth="1"/>
    <col min="3" max="3" width="8.85546875" style="1" customWidth="1"/>
    <col min="4" max="4" width="11.140625" style="1" customWidth="1"/>
    <col min="5" max="5" width="11.5703125" style="1" customWidth="1"/>
    <col min="6" max="6" width="10.85546875" style="1" customWidth="1"/>
    <col min="7" max="7" width="10.140625" style="1" bestFit="1" customWidth="1"/>
    <col min="8" max="8" width="11.42578125" style="1" customWidth="1"/>
    <col min="9" max="9" width="8.85546875" style="1" customWidth="1"/>
    <col min="10" max="10" width="12.85546875" style="1" customWidth="1"/>
    <col min="11" max="11" width="8.42578125" style="1" customWidth="1"/>
    <col min="12" max="15" width="9.7109375" style="1" customWidth="1"/>
    <col min="16" max="16" width="22.42578125" style="2" hidden="1" customWidth="1"/>
    <col min="17" max="17" width="56.42578125" style="3" customWidth="1"/>
    <col min="18" max="18" width="9.28515625" style="1" hidden="1" customWidth="1"/>
    <col min="19" max="19" width="6.5703125" style="4" hidden="1" customWidth="1"/>
    <col min="20" max="22" width="4" style="5" hidden="1" customWidth="1"/>
    <col min="23" max="16384" width="11.42578125" style="1" hidden="1"/>
  </cols>
  <sheetData>
    <row r="1" spans="1:26" ht="25.5" customHeight="1" x14ac:dyDescent="0.2"/>
    <row r="2" spans="1:26" ht="25.5" customHeight="1" x14ac:dyDescent="0.2"/>
    <row r="3" spans="1:26" s="4" customFormat="1" ht="22.5" customHeight="1" x14ac:dyDescent="0.35">
      <c r="A3" s="6"/>
      <c r="B3" s="6"/>
      <c r="C3" s="6"/>
      <c r="D3" s="6"/>
      <c r="E3" s="7" t="s">
        <v>0</v>
      </c>
      <c r="F3" s="8"/>
      <c r="G3" s="8"/>
      <c r="H3" s="9"/>
      <c r="I3" s="314"/>
      <c r="J3" s="314"/>
      <c r="K3" s="314"/>
      <c r="L3" s="315">
        <v>2020</v>
      </c>
      <c r="M3" s="315"/>
      <c r="N3" s="10"/>
      <c r="O3" s="11"/>
      <c r="P3" s="12"/>
      <c r="Q3" s="13"/>
      <c r="R3" s="13"/>
      <c r="T3" s="14"/>
      <c r="U3" s="14"/>
      <c r="V3" s="14"/>
    </row>
    <row r="4" spans="1:26" s="4" customFormat="1" ht="22.5" customHeight="1" x14ac:dyDescent="0.35">
      <c r="A4" s="6"/>
      <c r="B4" s="6"/>
      <c r="C4" s="6"/>
      <c r="D4" s="6"/>
      <c r="E4" s="7"/>
      <c r="F4" s="8"/>
      <c r="G4" s="8"/>
      <c r="H4" s="9"/>
      <c r="I4" s="229"/>
      <c r="J4" s="229"/>
      <c r="K4" s="229"/>
      <c r="L4" s="220"/>
      <c r="M4" s="220"/>
      <c r="N4" s="10"/>
      <c r="O4" s="11"/>
      <c r="P4" s="12"/>
      <c r="Q4" s="13"/>
      <c r="R4" s="13"/>
      <c r="T4" s="14"/>
      <c r="U4" s="14"/>
      <c r="V4" s="14"/>
    </row>
    <row r="5" spans="1:26" s="4" customFormat="1" ht="22.5" customHeight="1" thickBot="1" x14ac:dyDescent="0.25">
      <c r="A5" s="6"/>
      <c r="B5" s="6"/>
      <c r="C5" s="6"/>
      <c r="D5" s="6"/>
      <c r="E5" s="316" t="s">
        <v>1</v>
      </c>
      <c r="F5" s="316"/>
      <c r="G5" s="316"/>
      <c r="H5" s="316"/>
      <c r="I5" s="316"/>
      <c r="J5" s="316"/>
      <c r="K5" s="316"/>
      <c r="L5" s="326" t="s">
        <v>112</v>
      </c>
      <c r="M5" s="327"/>
      <c r="N5" s="327"/>
      <c r="O5" s="327"/>
      <c r="P5" s="12"/>
      <c r="Q5" s="13"/>
      <c r="R5" s="13"/>
      <c r="T5" s="14"/>
      <c r="U5" s="14"/>
      <c r="V5" s="14"/>
    </row>
    <row r="6" spans="1:26" s="20" customFormat="1" ht="13.5" customHeight="1" x14ac:dyDescent="0.25">
      <c r="A6" s="317" t="s">
        <v>2</v>
      </c>
      <c r="B6" s="318"/>
      <c r="C6" s="318"/>
      <c r="D6" s="318"/>
      <c r="E6" s="318"/>
      <c r="F6" s="318"/>
      <c r="G6" s="319"/>
      <c r="H6" s="320" t="s">
        <v>3</v>
      </c>
      <c r="I6" s="318"/>
      <c r="J6" s="318"/>
      <c r="K6" s="318"/>
      <c r="L6" s="318"/>
      <c r="M6" s="318"/>
      <c r="N6" s="318"/>
      <c r="O6" s="321"/>
      <c r="P6" s="15"/>
      <c r="Q6" s="16"/>
      <c r="R6" s="17"/>
      <c r="S6" s="18"/>
      <c r="T6" s="16"/>
      <c r="U6" s="17"/>
      <c r="V6" s="17"/>
      <c r="W6" s="19"/>
    </row>
    <row r="7" spans="1:26" s="29" customFormat="1" ht="13.5" customHeight="1" x14ac:dyDescent="0.25">
      <c r="A7" s="288" t="s">
        <v>4</v>
      </c>
      <c r="B7" s="289"/>
      <c r="C7" s="322"/>
      <c r="D7" s="322"/>
      <c r="E7" s="322"/>
      <c r="F7" s="322"/>
      <c r="G7" s="322"/>
      <c r="H7" s="323" t="s">
        <v>5</v>
      </c>
      <c r="I7" s="324"/>
      <c r="J7" s="322"/>
      <c r="K7" s="322"/>
      <c r="L7" s="322"/>
      <c r="M7" s="322"/>
      <c r="N7" s="322"/>
      <c r="O7" s="325"/>
      <c r="P7" s="21"/>
      <c r="Q7" s="22"/>
      <c r="R7" s="23"/>
      <c r="S7" s="24"/>
      <c r="T7" s="22"/>
      <c r="U7" s="25"/>
      <c r="V7" s="25"/>
      <c r="W7" s="26"/>
      <c r="X7" s="27"/>
      <c r="Y7" s="28" t="s">
        <v>6</v>
      </c>
    </row>
    <row r="8" spans="1:26" s="29" customFormat="1" ht="13.5" customHeight="1" x14ac:dyDescent="0.25">
      <c r="A8" s="288" t="s">
        <v>7</v>
      </c>
      <c r="B8" s="289"/>
      <c r="C8" s="290"/>
      <c r="D8" s="290"/>
      <c r="E8" s="290"/>
      <c r="F8" s="290"/>
      <c r="G8" s="290"/>
      <c r="H8" s="30" t="s">
        <v>7</v>
      </c>
      <c r="I8" s="31"/>
      <c r="J8" s="291"/>
      <c r="K8" s="291"/>
      <c r="L8" s="291"/>
      <c r="M8" s="291"/>
      <c r="N8" s="291"/>
      <c r="O8" s="292"/>
      <c r="P8" s="21"/>
      <c r="Q8" s="22"/>
      <c r="R8" s="22"/>
      <c r="S8" s="23"/>
      <c r="T8" s="24"/>
      <c r="U8" s="22"/>
      <c r="V8" s="24"/>
      <c r="W8" s="25"/>
      <c r="X8" s="25"/>
      <c r="Y8" s="25"/>
      <c r="Z8" s="32" t="s">
        <v>6</v>
      </c>
    </row>
    <row r="9" spans="1:26" s="29" customFormat="1" ht="13.5" customHeight="1" x14ac:dyDescent="0.25">
      <c r="A9" s="278" t="s">
        <v>8</v>
      </c>
      <c r="B9" s="279"/>
      <c r="C9" s="280"/>
      <c r="D9" s="280"/>
      <c r="E9" s="280"/>
      <c r="F9" s="280"/>
      <c r="G9" s="280"/>
      <c r="H9" s="293" t="s">
        <v>8</v>
      </c>
      <c r="I9" s="294"/>
      <c r="J9" s="280"/>
      <c r="K9" s="280"/>
      <c r="L9" s="280"/>
      <c r="M9" s="280"/>
      <c r="N9" s="280"/>
      <c r="O9" s="283"/>
      <c r="P9" s="21"/>
      <c r="Q9" s="22"/>
      <c r="R9" s="33" t="s">
        <v>9</v>
      </c>
      <c r="S9" s="34"/>
      <c r="T9" s="24"/>
      <c r="U9" s="24"/>
      <c r="V9" s="24"/>
    </row>
    <row r="10" spans="1:26" s="29" customFormat="1" ht="13.5" customHeight="1" x14ac:dyDescent="0.25">
      <c r="A10" s="278" t="s">
        <v>10</v>
      </c>
      <c r="B10" s="279"/>
      <c r="C10" s="280"/>
      <c r="D10" s="280"/>
      <c r="E10" s="280"/>
      <c r="F10" s="280"/>
      <c r="G10" s="280"/>
      <c r="H10" s="281" t="s">
        <v>10</v>
      </c>
      <c r="I10" s="282"/>
      <c r="J10" s="280"/>
      <c r="K10" s="280"/>
      <c r="L10" s="280"/>
      <c r="M10" s="280"/>
      <c r="N10" s="280"/>
      <c r="O10" s="283"/>
      <c r="P10" s="21"/>
      <c r="Q10" s="22"/>
      <c r="R10" s="25" t="s">
        <v>6</v>
      </c>
      <c r="S10" s="33"/>
      <c r="T10" s="24"/>
      <c r="U10" s="24"/>
      <c r="V10" s="24"/>
    </row>
    <row r="11" spans="1:26" s="29" customFormat="1" ht="13.5" customHeight="1" x14ac:dyDescent="0.25">
      <c r="A11" s="272" t="s">
        <v>11</v>
      </c>
      <c r="B11" s="269"/>
      <c r="C11" s="153"/>
      <c r="D11" s="35" t="s">
        <v>12</v>
      </c>
      <c r="E11" s="284"/>
      <c r="F11" s="284"/>
      <c r="G11" s="285"/>
      <c r="H11" s="30" t="s">
        <v>13</v>
      </c>
      <c r="I11" s="31"/>
      <c r="J11" s="154"/>
      <c r="K11" s="36" t="s">
        <v>12</v>
      </c>
      <c r="L11" s="286"/>
      <c r="M11" s="286"/>
      <c r="N11" s="286"/>
      <c r="O11" s="287"/>
      <c r="P11" s="21"/>
      <c r="Q11" s="22"/>
      <c r="R11" s="22"/>
      <c r="S11" s="25"/>
      <c r="T11" s="24"/>
      <c r="U11" s="24"/>
      <c r="V11" s="37"/>
    </row>
    <row r="12" spans="1:26" s="29" customFormat="1" ht="13.5" customHeight="1" x14ac:dyDescent="0.25">
      <c r="A12" s="265"/>
      <c r="B12" s="266"/>
      <c r="C12" s="267"/>
      <c r="D12" s="267"/>
      <c r="E12" s="267"/>
      <c r="F12" s="267"/>
      <c r="G12" s="267"/>
      <c r="H12" s="268" t="s">
        <v>14</v>
      </c>
      <c r="I12" s="269"/>
      <c r="J12" s="270"/>
      <c r="K12" s="270"/>
      <c r="L12" s="270"/>
      <c r="M12" s="270"/>
      <c r="N12" s="270"/>
      <c r="O12" s="271"/>
      <c r="P12" s="21"/>
      <c r="Q12" s="22"/>
      <c r="R12" s="22"/>
      <c r="S12" s="34"/>
      <c r="T12" s="24"/>
      <c r="U12" s="38"/>
      <c r="V12" s="38"/>
    </row>
    <row r="13" spans="1:26" s="29" customFormat="1" ht="13.5" customHeight="1" x14ac:dyDescent="0.25">
      <c r="A13" s="272" t="s">
        <v>15</v>
      </c>
      <c r="B13" s="269"/>
      <c r="C13" s="269"/>
      <c r="D13" s="273"/>
      <c r="E13" s="273"/>
      <c r="F13" s="273"/>
      <c r="G13" s="274"/>
      <c r="H13" s="268" t="s">
        <v>16</v>
      </c>
      <c r="I13" s="269"/>
      <c r="J13" s="155"/>
      <c r="K13" s="275" t="s">
        <v>17</v>
      </c>
      <c r="L13" s="275"/>
      <c r="M13" s="276" t="s">
        <v>92</v>
      </c>
      <c r="N13" s="276"/>
      <c r="O13" s="277"/>
      <c r="P13" s="21"/>
      <c r="Q13" s="22"/>
      <c r="S13" s="34"/>
      <c r="T13" s="39"/>
      <c r="U13" s="38"/>
      <c r="V13" s="38"/>
    </row>
    <row r="14" spans="1:26" s="29" customFormat="1" ht="13.5" customHeight="1" x14ac:dyDescent="0.25">
      <c r="A14" s="265"/>
      <c r="B14" s="266"/>
      <c r="C14" s="266"/>
      <c r="D14" s="266"/>
      <c r="E14" s="266"/>
      <c r="F14" s="266"/>
      <c r="G14" s="266"/>
      <c r="H14" s="333" t="s">
        <v>18</v>
      </c>
      <c r="I14" s="334"/>
      <c r="J14" s="335" t="s">
        <v>19</v>
      </c>
      <c r="K14" s="335"/>
      <c r="L14" s="335"/>
      <c r="M14" s="40"/>
      <c r="N14" s="40"/>
      <c r="O14" s="41"/>
      <c r="P14" s="21"/>
      <c r="Q14" s="22"/>
      <c r="S14" s="336" t="str">
        <f>[2]Coordonnées!$D$9</f>
        <v>NON</v>
      </c>
      <c r="T14" s="39"/>
      <c r="U14" s="38"/>
      <c r="V14" s="38"/>
    </row>
    <row r="15" spans="1:26" ht="6.75" customHeight="1" x14ac:dyDescent="0.2">
      <c r="A15" s="338"/>
      <c r="B15" s="339"/>
      <c r="C15" s="339"/>
      <c r="D15" s="339"/>
      <c r="E15" s="339"/>
      <c r="F15" s="339"/>
      <c r="G15" s="339"/>
      <c r="H15" s="339"/>
      <c r="I15" s="339"/>
      <c r="J15" s="339"/>
      <c r="K15" s="339"/>
      <c r="L15" s="339"/>
      <c r="M15" s="339"/>
      <c r="N15" s="339"/>
      <c r="O15" s="340"/>
      <c r="S15" s="337"/>
      <c r="T15" s="42"/>
      <c r="U15" s="43"/>
      <c r="V15" s="43"/>
    </row>
    <row r="16" spans="1:26" s="48" customFormat="1" ht="16.5" customHeight="1" thickBot="1" x14ac:dyDescent="0.3">
      <c r="A16" s="341" t="s">
        <v>20</v>
      </c>
      <c r="B16" s="342"/>
      <c r="C16" s="156"/>
      <c r="D16" s="342" t="s">
        <v>21</v>
      </c>
      <c r="E16" s="342"/>
      <c r="F16" s="157"/>
      <c r="G16" s="44" t="s">
        <v>22</v>
      </c>
      <c r="H16" s="157"/>
      <c r="I16" s="343" t="s">
        <v>23</v>
      </c>
      <c r="J16" s="343"/>
      <c r="K16" s="344">
        <f>ROUND(IF(F16&lt;45,(C16*F16)/12,(45*C16)/12),2)</f>
        <v>0</v>
      </c>
      <c r="L16" s="344"/>
      <c r="M16" s="345" t="s">
        <v>24</v>
      </c>
      <c r="N16" s="345"/>
      <c r="O16" s="45">
        <f>ROUND(C16*H16/12,2)</f>
        <v>0</v>
      </c>
      <c r="P16" s="46"/>
      <c r="Q16" s="47"/>
      <c r="S16" s="49"/>
      <c r="T16" s="50"/>
      <c r="U16" s="51"/>
      <c r="V16" s="51"/>
    </row>
    <row r="17" spans="1:22" ht="13.5" hidden="1" customHeight="1" thickBot="1" x14ac:dyDescent="0.25">
      <c r="A17" s="328" t="s">
        <v>20</v>
      </c>
      <c r="B17" s="329"/>
      <c r="C17" s="52">
        <v>0</v>
      </c>
      <c r="D17" s="329" t="s">
        <v>25</v>
      </c>
      <c r="E17" s="329"/>
      <c r="F17" s="53">
        <v>0</v>
      </c>
      <c r="G17" s="54" t="s">
        <v>22</v>
      </c>
      <c r="H17" s="55">
        <v>0</v>
      </c>
      <c r="I17" s="330" t="s">
        <v>23</v>
      </c>
      <c r="J17" s="330"/>
      <c r="K17" s="56">
        <f>ROUND(IF(F17&lt;45,(C17*F17)/12,(45*C17)/12),2)</f>
        <v>0</v>
      </c>
      <c r="L17" s="57"/>
      <c r="M17" s="330" t="s">
        <v>24</v>
      </c>
      <c r="N17" s="330"/>
      <c r="O17" s="58">
        <f>ROUND(C17*H17/12,2)</f>
        <v>0</v>
      </c>
      <c r="T17" s="42" t="s">
        <v>26</v>
      </c>
      <c r="U17" s="42" t="s">
        <v>27</v>
      </c>
    </row>
    <row r="18" spans="1:22" s="20" customFormat="1" ht="15.75" customHeight="1" x14ac:dyDescent="0.25">
      <c r="A18" s="331" t="s">
        <v>28</v>
      </c>
      <c r="B18" s="332"/>
      <c r="C18" s="332"/>
      <c r="D18" s="332"/>
      <c r="E18" s="332"/>
      <c r="F18" s="332"/>
      <c r="G18" s="332"/>
      <c r="H18" s="59" t="s">
        <v>29</v>
      </c>
      <c r="I18" s="60" t="s">
        <v>30</v>
      </c>
      <c r="J18" s="61" t="s">
        <v>31</v>
      </c>
      <c r="K18" s="62" t="s">
        <v>32</v>
      </c>
      <c r="L18" s="62" t="s">
        <v>33</v>
      </c>
      <c r="M18" s="62" t="s">
        <v>94</v>
      </c>
      <c r="N18" s="62" t="s">
        <v>34</v>
      </c>
      <c r="O18" s="63" t="s">
        <v>35</v>
      </c>
      <c r="P18" s="15"/>
      <c r="Q18" s="16"/>
      <c r="S18" s="64"/>
      <c r="T18" s="18"/>
      <c r="U18" s="18"/>
      <c r="V18" s="18">
        <f>IF(T19&gt;=8,1,0)</f>
        <v>0</v>
      </c>
    </row>
    <row r="19" spans="1:22" s="48" customFormat="1" ht="13.5" customHeight="1" x14ac:dyDescent="0.25">
      <c r="A19" s="65" t="s">
        <v>36</v>
      </c>
      <c r="B19" s="66"/>
      <c r="C19" s="67"/>
      <c r="D19" s="67"/>
      <c r="E19" s="66"/>
      <c r="F19" s="66"/>
      <c r="G19" s="68"/>
      <c r="H19" s="69">
        <f>K16+K17</f>
        <v>0</v>
      </c>
      <c r="I19" s="158"/>
      <c r="J19" s="70">
        <f t="shared" ref="J19:J24" si="0">H19*I19</f>
        <v>0</v>
      </c>
      <c r="K19" s="71">
        <v>1</v>
      </c>
      <c r="L19" s="161"/>
      <c r="M19" s="162"/>
      <c r="N19" s="163"/>
      <c r="O19" s="164"/>
      <c r="P19" s="216">
        <f>M19+N19+O19</f>
        <v>0</v>
      </c>
      <c r="Q19" s="47"/>
      <c r="S19" s="49"/>
      <c r="T19" s="72">
        <f t="shared" ref="T19:T54" si="1">SUM(L19:M19)</f>
        <v>0</v>
      </c>
      <c r="U19" s="73">
        <f>IF(T19&lt;8,T19,0)</f>
        <v>0</v>
      </c>
      <c r="V19" s="73">
        <f t="shared" ref="V19:V53" si="2">IF(T20&gt;=8,1,0)</f>
        <v>0</v>
      </c>
    </row>
    <row r="20" spans="1:22" s="48" customFormat="1" ht="13.5" customHeight="1" x14ac:dyDescent="0.25">
      <c r="A20" s="74" t="s">
        <v>37</v>
      </c>
      <c r="B20" s="35"/>
      <c r="C20" s="35"/>
      <c r="D20" s="35"/>
      <c r="E20" s="35"/>
      <c r="F20" s="35"/>
      <c r="G20" s="75"/>
      <c r="H20" s="69">
        <f>O16+O17</f>
        <v>0</v>
      </c>
      <c r="I20" s="76">
        <f>I19</f>
        <v>0</v>
      </c>
      <c r="J20" s="77">
        <f t="shared" si="0"/>
        <v>0</v>
      </c>
      <c r="K20" s="78">
        <v>2</v>
      </c>
      <c r="L20" s="162"/>
      <c r="M20" s="162"/>
      <c r="N20" s="163"/>
      <c r="O20" s="164"/>
      <c r="P20" s="216">
        <f t="shared" ref="P20:P54" si="3">M20+N20+O20</f>
        <v>0</v>
      </c>
      <c r="Q20" s="47"/>
      <c r="S20" s="49"/>
      <c r="T20" s="72">
        <f t="shared" si="1"/>
        <v>0</v>
      </c>
      <c r="U20" s="73">
        <f t="shared" ref="U20:U54" si="4">IF(T20&lt;8,T20,0)</f>
        <v>0</v>
      </c>
      <c r="V20" s="73">
        <f t="shared" si="2"/>
        <v>0</v>
      </c>
    </row>
    <row r="21" spans="1:22" s="48" customFormat="1" ht="13.5" customHeight="1" x14ac:dyDescent="0.25">
      <c r="A21" s="74" t="s">
        <v>38</v>
      </c>
      <c r="B21" s="35"/>
      <c r="C21" s="35"/>
      <c r="D21" s="35"/>
      <c r="E21" s="35"/>
      <c r="F21" s="159">
        <v>0.25</v>
      </c>
      <c r="G21" s="75"/>
      <c r="H21" s="160">
        <v>0</v>
      </c>
      <c r="I21" s="76">
        <f>I19*F21</f>
        <v>0</v>
      </c>
      <c r="J21" s="77">
        <f t="shared" si="0"/>
        <v>0</v>
      </c>
      <c r="K21" s="78">
        <v>3</v>
      </c>
      <c r="L21" s="162"/>
      <c r="M21" s="162"/>
      <c r="N21" s="163"/>
      <c r="O21" s="164"/>
      <c r="P21" s="216">
        <f t="shared" si="3"/>
        <v>0</v>
      </c>
      <c r="Q21" s="47"/>
      <c r="S21" s="49"/>
      <c r="T21" s="72">
        <f t="shared" si="1"/>
        <v>0</v>
      </c>
      <c r="U21" s="73">
        <f t="shared" si="4"/>
        <v>0</v>
      </c>
      <c r="V21" s="73">
        <f t="shared" si="2"/>
        <v>0</v>
      </c>
    </row>
    <row r="22" spans="1:22" s="48" customFormat="1" ht="13.5" customHeight="1" x14ac:dyDescent="0.25">
      <c r="A22" s="310" t="s">
        <v>98</v>
      </c>
      <c r="B22" s="310"/>
      <c r="C22" s="310"/>
      <c r="D22" s="310"/>
      <c r="E22" s="310"/>
      <c r="F22" s="203">
        <v>0</v>
      </c>
      <c r="H22" s="204">
        <v>0</v>
      </c>
      <c r="I22" s="214">
        <f>IF(F22=0,I19,I19*F22)</f>
        <v>0</v>
      </c>
      <c r="J22" s="202">
        <f t="shared" si="0"/>
        <v>0</v>
      </c>
      <c r="K22" s="78">
        <v>4</v>
      </c>
      <c r="L22" s="162"/>
      <c r="M22" s="162"/>
      <c r="N22" s="163"/>
      <c r="O22" s="164"/>
      <c r="P22" s="216">
        <f t="shared" si="3"/>
        <v>0</v>
      </c>
      <c r="Q22" s="47"/>
      <c r="S22" s="49"/>
      <c r="T22" s="72">
        <f t="shared" si="1"/>
        <v>0</v>
      </c>
      <c r="U22" s="73">
        <f t="shared" si="4"/>
        <v>0</v>
      </c>
      <c r="V22" s="73">
        <f t="shared" si="2"/>
        <v>0</v>
      </c>
    </row>
    <row r="23" spans="1:22" s="48" customFormat="1" ht="13.5" customHeight="1" x14ac:dyDescent="0.25">
      <c r="A23" s="74" t="s">
        <v>39</v>
      </c>
      <c r="B23" s="35"/>
      <c r="C23" s="35"/>
      <c r="D23" s="35"/>
      <c r="E23" s="35" t="s">
        <v>40</v>
      </c>
      <c r="F23" s="159">
        <v>0</v>
      </c>
      <c r="G23" s="75"/>
      <c r="H23" s="160">
        <v>0</v>
      </c>
      <c r="I23" s="76">
        <f>$I$19*(1+F23)</f>
        <v>0</v>
      </c>
      <c r="J23" s="77">
        <f t="shared" si="0"/>
        <v>0</v>
      </c>
      <c r="K23" s="78">
        <v>5</v>
      </c>
      <c r="L23" s="162"/>
      <c r="M23" s="162"/>
      <c r="N23" s="163"/>
      <c r="O23" s="164"/>
      <c r="P23" s="216">
        <f t="shared" si="3"/>
        <v>0</v>
      </c>
      <c r="Q23" s="47"/>
      <c r="S23" s="49"/>
      <c r="T23" s="72">
        <f t="shared" si="1"/>
        <v>0</v>
      </c>
      <c r="U23" s="73">
        <f t="shared" si="4"/>
        <v>0</v>
      </c>
      <c r="V23" s="73">
        <f t="shared" si="2"/>
        <v>0</v>
      </c>
    </row>
    <row r="24" spans="1:22" s="48" customFormat="1" ht="13.5" customHeight="1" x14ac:dyDescent="0.25">
      <c r="A24" s="74" t="s">
        <v>41</v>
      </c>
      <c r="B24" s="35"/>
      <c r="C24" s="35"/>
      <c r="D24" s="35"/>
      <c r="E24" s="35" t="s">
        <v>40</v>
      </c>
      <c r="F24" s="159">
        <v>0.25</v>
      </c>
      <c r="G24" s="75"/>
      <c r="H24" s="160">
        <v>0</v>
      </c>
      <c r="I24" s="76">
        <f>$I$19*(1+F24)</f>
        <v>0</v>
      </c>
      <c r="J24" s="77">
        <f t="shared" si="0"/>
        <v>0</v>
      </c>
      <c r="K24" s="78">
        <v>6</v>
      </c>
      <c r="L24" s="162"/>
      <c r="M24" s="162"/>
      <c r="N24" s="163"/>
      <c r="O24" s="164"/>
      <c r="P24" s="216">
        <f t="shared" si="3"/>
        <v>0</v>
      </c>
      <c r="Q24" s="47"/>
      <c r="S24" s="49"/>
      <c r="T24" s="72">
        <f t="shared" si="1"/>
        <v>0</v>
      </c>
      <c r="U24" s="73">
        <f t="shared" si="4"/>
        <v>0</v>
      </c>
      <c r="V24" s="73">
        <f t="shared" si="2"/>
        <v>0</v>
      </c>
    </row>
    <row r="25" spans="1:22" s="48" customFormat="1" ht="13.5" customHeight="1" x14ac:dyDescent="0.25">
      <c r="A25" s="206" t="s">
        <v>101</v>
      </c>
      <c r="B25" s="35"/>
      <c r="C25" s="35"/>
      <c r="D25" s="35"/>
      <c r="E25" s="35"/>
      <c r="F25" s="35"/>
      <c r="G25" s="75"/>
      <c r="H25" s="160">
        <v>0</v>
      </c>
      <c r="I25" s="79">
        <f>IF(H25=0,0,J25/H25)</f>
        <v>0</v>
      </c>
      <c r="J25" s="177">
        <v>0</v>
      </c>
      <c r="K25" s="78">
        <v>7</v>
      </c>
      <c r="L25" s="162"/>
      <c r="M25" s="162"/>
      <c r="N25" s="163"/>
      <c r="O25" s="164"/>
      <c r="P25" s="216">
        <f t="shared" si="3"/>
        <v>0</v>
      </c>
      <c r="Q25" s="80"/>
      <c r="S25" s="49"/>
      <c r="T25" s="72">
        <f t="shared" si="1"/>
        <v>0</v>
      </c>
      <c r="U25" s="73">
        <f t="shared" si="4"/>
        <v>0</v>
      </c>
      <c r="V25" s="73">
        <f t="shared" si="2"/>
        <v>0</v>
      </c>
    </row>
    <row r="26" spans="1:22" s="29" customFormat="1" ht="13.5" customHeight="1" x14ac:dyDescent="0.25">
      <c r="A26" s="206" t="s">
        <v>102</v>
      </c>
      <c r="B26" s="35"/>
      <c r="C26" s="35"/>
      <c r="D26" s="35"/>
      <c r="E26" s="35"/>
      <c r="F26" s="35"/>
      <c r="G26" s="219">
        <f>ROUNDUP(IF(J26=0,H20,J26/(I19+I21)),0)</f>
        <v>0</v>
      </c>
      <c r="H26" s="160">
        <v>0</v>
      </c>
      <c r="I26" s="76">
        <f>IF(H26=0,0,J26/H26)</f>
        <v>0</v>
      </c>
      <c r="J26" s="177">
        <v>0</v>
      </c>
      <c r="K26" s="78">
        <v>8</v>
      </c>
      <c r="L26" s="162"/>
      <c r="M26" s="162"/>
      <c r="N26" s="163"/>
      <c r="O26" s="164"/>
      <c r="P26" s="216">
        <f t="shared" si="3"/>
        <v>0</v>
      </c>
      <c r="Q26" s="84"/>
      <c r="S26" s="34"/>
      <c r="T26" s="85">
        <f t="shared" si="1"/>
        <v>0</v>
      </c>
      <c r="U26" s="24">
        <f t="shared" si="4"/>
        <v>0</v>
      </c>
      <c r="V26" s="24">
        <f t="shared" si="2"/>
        <v>0</v>
      </c>
    </row>
    <row r="27" spans="1:22" s="48" customFormat="1" ht="13.5" customHeight="1" x14ac:dyDescent="0.25">
      <c r="H27" s="205"/>
      <c r="I27" s="205"/>
      <c r="J27" s="205"/>
      <c r="K27" s="78">
        <v>9</v>
      </c>
      <c r="L27" s="162"/>
      <c r="M27" s="162"/>
      <c r="N27" s="163"/>
      <c r="O27" s="164"/>
      <c r="P27" s="216">
        <f t="shared" si="3"/>
        <v>0</v>
      </c>
      <c r="Q27" s="80"/>
      <c r="S27" s="49"/>
      <c r="T27" s="72">
        <f t="shared" si="1"/>
        <v>0</v>
      </c>
      <c r="U27" s="73">
        <f t="shared" si="4"/>
        <v>0</v>
      </c>
      <c r="V27" s="73">
        <f t="shared" si="2"/>
        <v>0</v>
      </c>
    </row>
    <row r="28" spans="1:22" s="48" customFormat="1" ht="13.5" customHeight="1" x14ac:dyDescent="0.25">
      <c r="A28" s="81" t="s">
        <v>93</v>
      </c>
      <c r="B28" s="82"/>
      <c r="C28" s="82"/>
      <c r="D28" s="82"/>
      <c r="E28" s="86"/>
      <c r="F28" s="86"/>
      <c r="G28" s="180"/>
      <c r="H28" s="193"/>
      <c r="I28" s="83"/>
      <c r="J28" s="181">
        <v>0</v>
      </c>
      <c r="K28" s="78">
        <v>10</v>
      </c>
      <c r="L28" s="162"/>
      <c r="M28" s="162"/>
      <c r="N28" s="163"/>
      <c r="O28" s="164"/>
      <c r="P28" s="216">
        <f t="shared" si="3"/>
        <v>0</v>
      </c>
      <c r="Q28" s="80"/>
      <c r="S28" s="49"/>
      <c r="T28" s="72">
        <f t="shared" si="1"/>
        <v>0</v>
      </c>
      <c r="U28" s="73">
        <f t="shared" si="4"/>
        <v>0</v>
      </c>
      <c r="V28" s="73">
        <f t="shared" si="2"/>
        <v>0</v>
      </c>
    </row>
    <row r="29" spans="1:22" s="48" customFormat="1" ht="13.5" customHeight="1" x14ac:dyDescent="0.25">
      <c r="A29" s="198" t="s">
        <v>42</v>
      </c>
      <c r="B29" s="199"/>
      <c r="C29" s="199"/>
      <c r="D29" s="199"/>
      <c r="E29" s="199"/>
      <c r="F29" s="199"/>
      <c r="G29" s="200"/>
      <c r="H29" s="87"/>
      <c r="I29" s="76"/>
      <c r="J29" s="178">
        <v>0</v>
      </c>
      <c r="K29" s="78">
        <v>11</v>
      </c>
      <c r="L29" s="165"/>
      <c r="M29" s="165"/>
      <c r="N29" s="166"/>
      <c r="O29" s="164"/>
      <c r="P29" s="216">
        <f t="shared" si="3"/>
        <v>0</v>
      </c>
      <c r="Q29" s="80"/>
      <c r="S29" s="49"/>
      <c r="T29" s="72">
        <f t="shared" si="1"/>
        <v>0</v>
      </c>
      <c r="U29" s="73">
        <f t="shared" si="4"/>
        <v>0</v>
      </c>
      <c r="V29" s="73">
        <f t="shared" si="2"/>
        <v>0</v>
      </c>
    </row>
    <row r="30" spans="1:22" s="48" customFormat="1" ht="13.5" customHeight="1" thickBot="1" x14ac:dyDescent="0.3">
      <c r="A30" s="272" t="s">
        <v>43</v>
      </c>
      <c r="B30" s="269"/>
      <c r="C30" s="363"/>
      <c r="D30" s="363"/>
      <c r="E30" s="363"/>
      <c r="F30" s="363"/>
      <c r="G30" s="364"/>
      <c r="H30" s="69"/>
      <c r="I30" s="76"/>
      <c r="J30" s="179">
        <v>0</v>
      </c>
      <c r="K30" s="88">
        <v>12</v>
      </c>
      <c r="L30" s="165"/>
      <c r="M30" s="165"/>
      <c r="N30" s="166"/>
      <c r="O30" s="164"/>
      <c r="P30" s="216">
        <f t="shared" si="3"/>
        <v>0</v>
      </c>
      <c r="Q30" s="80"/>
      <c r="S30" s="49"/>
      <c r="T30" s="72">
        <f t="shared" si="1"/>
        <v>0</v>
      </c>
      <c r="U30" s="73">
        <f t="shared" si="4"/>
        <v>0</v>
      </c>
      <c r="V30" s="73">
        <f t="shared" si="2"/>
        <v>0</v>
      </c>
    </row>
    <row r="31" spans="1:22" s="48" customFormat="1" ht="13.5" customHeight="1" thickBot="1" x14ac:dyDescent="0.3">
      <c r="A31" s="371" t="s">
        <v>100</v>
      </c>
      <c r="B31" s="372"/>
      <c r="C31" s="372"/>
      <c r="D31" s="372"/>
      <c r="E31" s="372"/>
      <c r="F31" s="372"/>
      <c r="G31" s="372"/>
      <c r="H31" s="372"/>
      <c r="I31" s="372"/>
      <c r="J31" s="208">
        <f>J19-J25+J28+J29+J30</f>
        <v>0</v>
      </c>
      <c r="K31" s="78">
        <v>13</v>
      </c>
      <c r="L31" s="165"/>
      <c r="M31" s="165"/>
      <c r="N31" s="166"/>
      <c r="O31" s="164"/>
      <c r="P31" s="216">
        <f t="shared" si="3"/>
        <v>0</v>
      </c>
      <c r="Q31" s="80"/>
      <c r="S31" s="49"/>
      <c r="T31" s="72">
        <f t="shared" si="1"/>
        <v>0</v>
      </c>
      <c r="U31" s="73">
        <f t="shared" si="4"/>
        <v>0</v>
      </c>
      <c r="V31" s="73">
        <f t="shared" si="2"/>
        <v>0</v>
      </c>
    </row>
    <row r="32" spans="1:22" ht="15" customHeight="1" thickBot="1" x14ac:dyDescent="0.3">
      <c r="A32" s="365" t="s">
        <v>44</v>
      </c>
      <c r="B32" s="366"/>
      <c r="C32" s="366"/>
      <c r="D32" s="366"/>
      <c r="E32" s="366"/>
      <c r="F32" s="366"/>
      <c r="G32" s="366"/>
      <c r="H32" s="367"/>
      <c r="I32" s="368"/>
      <c r="J32" s="89">
        <f>J19+J20+J21+J23+J24-J25-J26+J28+J29+J30+J22</f>
        <v>0</v>
      </c>
      <c r="K32" s="78">
        <v>14</v>
      </c>
      <c r="L32" s="162"/>
      <c r="M32" s="165"/>
      <c r="N32" s="166"/>
      <c r="O32" s="164"/>
      <c r="P32" s="216">
        <f t="shared" si="3"/>
        <v>0</v>
      </c>
      <c r="Q32" s="90"/>
      <c r="T32" s="91">
        <f t="shared" si="1"/>
        <v>0</v>
      </c>
      <c r="U32" s="5">
        <f t="shared" si="4"/>
        <v>0</v>
      </c>
      <c r="V32" s="5">
        <f t="shared" si="2"/>
        <v>0</v>
      </c>
    </row>
    <row r="33" spans="1:22" ht="13.5" customHeight="1" x14ac:dyDescent="0.25">
      <c r="A33" s="295" t="s">
        <v>45</v>
      </c>
      <c r="B33" s="296"/>
      <c r="C33" s="296"/>
      <c r="D33" s="296"/>
      <c r="E33" s="299" t="s">
        <v>46</v>
      </c>
      <c r="F33" s="300"/>
      <c r="G33" s="300"/>
      <c r="H33" s="299" t="s">
        <v>47</v>
      </c>
      <c r="I33" s="300"/>
      <c r="J33" s="373"/>
      <c r="K33" s="78">
        <v>15</v>
      </c>
      <c r="L33" s="162"/>
      <c r="M33" s="165"/>
      <c r="N33" s="166"/>
      <c r="O33" s="164"/>
      <c r="P33" s="216">
        <f t="shared" si="3"/>
        <v>0</v>
      </c>
      <c r="Q33" s="90"/>
      <c r="T33" s="91">
        <f t="shared" si="1"/>
        <v>0</v>
      </c>
      <c r="U33" s="5">
        <f t="shared" si="4"/>
        <v>0</v>
      </c>
      <c r="V33" s="5">
        <f t="shared" si="2"/>
        <v>0</v>
      </c>
    </row>
    <row r="34" spans="1:22" ht="13.5" customHeight="1" x14ac:dyDescent="0.25">
      <c r="A34" s="297"/>
      <c r="B34" s="298"/>
      <c r="C34" s="298"/>
      <c r="D34" s="298"/>
      <c r="E34" s="301"/>
      <c r="F34" s="302"/>
      <c r="G34" s="302"/>
      <c r="H34" s="301"/>
      <c r="I34" s="302"/>
      <c r="J34" s="374"/>
      <c r="K34" s="78">
        <v>16</v>
      </c>
      <c r="L34" s="162"/>
      <c r="M34" s="165"/>
      <c r="N34" s="166"/>
      <c r="O34" s="164"/>
      <c r="P34" s="216">
        <f t="shared" si="3"/>
        <v>0</v>
      </c>
      <c r="Q34" s="90"/>
      <c r="T34" s="91">
        <f t="shared" si="1"/>
        <v>0</v>
      </c>
      <c r="U34" s="5">
        <f t="shared" si="4"/>
        <v>0</v>
      </c>
      <c r="V34" s="5">
        <f t="shared" si="2"/>
        <v>0</v>
      </c>
    </row>
    <row r="35" spans="1:22" ht="13.5" customHeight="1" x14ac:dyDescent="0.25">
      <c r="A35" s="379" t="s">
        <v>103</v>
      </c>
      <c r="B35" s="380"/>
      <c r="C35" s="380"/>
      <c r="D35" s="380"/>
      <c r="E35" s="92" t="s">
        <v>29</v>
      </c>
      <c r="F35" s="93" t="s">
        <v>30</v>
      </c>
      <c r="G35" s="94" t="s">
        <v>31</v>
      </c>
      <c r="H35" s="92" t="s">
        <v>29</v>
      </c>
      <c r="I35" s="93" t="s">
        <v>30</v>
      </c>
      <c r="J35" s="95" t="s">
        <v>31</v>
      </c>
      <c r="K35" s="78">
        <v>17</v>
      </c>
      <c r="L35" s="162"/>
      <c r="M35" s="165"/>
      <c r="N35" s="166"/>
      <c r="O35" s="164"/>
      <c r="P35" s="216">
        <f t="shared" si="3"/>
        <v>0</v>
      </c>
      <c r="Q35" s="90"/>
      <c r="T35" s="91">
        <f t="shared" si="1"/>
        <v>0</v>
      </c>
      <c r="U35" s="5">
        <f t="shared" si="4"/>
        <v>0</v>
      </c>
      <c r="V35" s="5">
        <f>IF(T36&gt;=8,1,0)</f>
        <v>0</v>
      </c>
    </row>
    <row r="36" spans="1:22" ht="13.5" customHeight="1" x14ac:dyDescent="0.25">
      <c r="A36" s="369" t="s">
        <v>48</v>
      </c>
      <c r="B36" s="370"/>
      <c r="C36" s="370"/>
      <c r="D36" s="370"/>
      <c r="E36" s="96">
        <f>$J$32</f>
        <v>0</v>
      </c>
      <c r="F36" s="97">
        <v>1.4999999999999999E-2</v>
      </c>
      <c r="G36" s="98">
        <f>F36*E36</f>
        <v>0</v>
      </c>
      <c r="H36" s="96">
        <f>J32</f>
        <v>0</v>
      </c>
      <c r="I36" s="97">
        <v>0.13300000000000001</v>
      </c>
      <c r="J36" s="99">
        <f t="shared" ref="J36:J47" si="5">I36*H36</f>
        <v>0</v>
      </c>
      <c r="K36" s="78">
        <v>18</v>
      </c>
      <c r="L36" s="162"/>
      <c r="M36" s="165"/>
      <c r="N36" s="166"/>
      <c r="O36" s="164"/>
      <c r="P36" s="216">
        <f t="shared" si="3"/>
        <v>0</v>
      </c>
      <c r="Q36" s="90"/>
      <c r="T36" s="91">
        <f t="shared" si="1"/>
        <v>0</v>
      </c>
      <c r="U36" s="5">
        <f t="shared" si="4"/>
        <v>0</v>
      </c>
      <c r="V36" s="5">
        <f>IF(T38&gt;=8,1,0)</f>
        <v>0</v>
      </c>
    </row>
    <row r="37" spans="1:22" ht="13.5" hidden="1" customHeight="1" x14ac:dyDescent="0.25">
      <c r="A37" s="217"/>
      <c r="B37" s="218"/>
      <c r="C37" s="218"/>
      <c r="D37" s="218"/>
      <c r="E37" s="96">
        <f>J32-J31</f>
        <v>0</v>
      </c>
      <c r="F37" s="97">
        <f>$F$36</f>
        <v>1.4999999999999999E-2</v>
      </c>
      <c r="G37" s="98">
        <f>F37*E37</f>
        <v>0</v>
      </c>
      <c r="H37" s="96"/>
      <c r="I37" s="97"/>
      <c r="J37" s="99"/>
      <c r="K37" s="78"/>
      <c r="L37" s="162"/>
      <c r="M37" s="165"/>
      <c r="N37" s="166"/>
      <c r="O37" s="164"/>
      <c r="P37" s="216"/>
      <c r="Q37" s="90"/>
      <c r="T37" s="91"/>
    </row>
    <row r="38" spans="1:22" ht="13.5" customHeight="1" x14ac:dyDescent="0.25">
      <c r="A38" s="306" t="s">
        <v>49</v>
      </c>
      <c r="B38" s="307"/>
      <c r="C38" s="307"/>
      <c r="D38" s="307"/>
      <c r="E38" s="96">
        <f>$J$31</f>
        <v>0</v>
      </c>
      <c r="F38" s="97">
        <v>4.0000000000000001E-3</v>
      </c>
      <c r="G38" s="98">
        <f>E38*F38</f>
        <v>0</v>
      </c>
      <c r="H38" s="96">
        <f t="shared" ref="H38:H47" si="6">$J$32</f>
        <v>0</v>
      </c>
      <c r="I38" s="97">
        <v>1.9E-2</v>
      </c>
      <c r="J38" s="99">
        <f t="shared" si="5"/>
        <v>0</v>
      </c>
      <c r="K38" s="78">
        <v>19</v>
      </c>
      <c r="L38" s="162"/>
      <c r="M38" s="165"/>
      <c r="N38" s="166"/>
      <c r="O38" s="164"/>
      <c r="P38" s="216">
        <f t="shared" si="3"/>
        <v>0</v>
      </c>
      <c r="Q38" s="90"/>
      <c r="T38" s="91">
        <f t="shared" si="1"/>
        <v>0</v>
      </c>
      <c r="U38" s="5">
        <f t="shared" si="4"/>
        <v>0</v>
      </c>
      <c r="V38" s="5">
        <f t="shared" si="2"/>
        <v>0</v>
      </c>
    </row>
    <row r="39" spans="1:22" ht="13.5" customHeight="1" x14ac:dyDescent="0.25">
      <c r="A39" s="306" t="s">
        <v>50</v>
      </c>
      <c r="B39" s="307"/>
      <c r="C39" s="307"/>
      <c r="D39" s="307"/>
      <c r="E39" s="96">
        <f>$J$31</f>
        <v>0</v>
      </c>
      <c r="F39" s="97">
        <v>6.9000000000000006E-2</v>
      </c>
      <c r="G39" s="98">
        <f>E39*F39</f>
        <v>0</v>
      </c>
      <c r="H39" s="96">
        <f t="shared" si="6"/>
        <v>0</v>
      </c>
      <c r="I39" s="97">
        <v>8.5500000000000007E-2</v>
      </c>
      <c r="J39" s="99">
        <f t="shared" si="5"/>
        <v>0</v>
      </c>
      <c r="K39" s="78">
        <v>20</v>
      </c>
      <c r="L39" s="162"/>
      <c r="M39" s="165"/>
      <c r="N39" s="166"/>
      <c r="O39" s="164"/>
      <c r="P39" s="216">
        <f t="shared" si="3"/>
        <v>0</v>
      </c>
      <c r="Q39" s="90"/>
      <c r="T39" s="91">
        <f t="shared" si="1"/>
        <v>0</v>
      </c>
      <c r="U39" s="5">
        <f t="shared" si="4"/>
        <v>0</v>
      </c>
      <c r="V39" s="5">
        <f t="shared" si="2"/>
        <v>0</v>
      </c>
    </row>
    <row r="40" spans="1:22" ht="13.5" customHeight="1" x14ac:dyDescent="0.25">
      <c r="A40" s="306" t="s">
        <v>104</v>
      </c>
      <c r="B40" s="307"/>
      <c r="C40" s="307"/>
      <c r="D40" s="307"/>
      <c r="E40" s="96"/>
      <c r="F40" s="97"/>
      <c r="G40" s="98"/>
      <c r="H40" s="96">
        <f t="shared" si="6"/>
        <v>0</v>
      </c>
      <c r="I40" s="97">
        <v>5.3499999999999999E-2</v>
      </c>
      <c r="J40" s="99">
        <f t="shared" si="5"/>
        <v>0</v>
      </c>
      <c r="K40" s="78">
        <v>21</v>
      </c>
      <c r="L40" s="162"/>
      <c r="M40" s="165"/>
      <c r="N40" s="166"/>
      <c r="O40" s="164"/>
      <c r="P40" s="216">
        <f t="shared" si="3"/>
        <v>0</v>
      </c>
      <c r="Q40" s="90"/>
      <c r="T40" s="91">
        <f t="shared" si="1"/>
        <v>0</v>
      </c>
      <c r="U40" s="5">
        <f t="shared" si="4"/>
        <v>0</v>
      </c>
      <c r="V40" s="5">
        <f t="shared" si="2"/>
        <v>0</v>
      </c>
    </row>
    <row r="41" spans="1:22" ht="13.5" customHeight="1" x14ac:dyDescent="0.25">
      <c r="A41" s="306" t="s">
        <v>51</v>
      </c>
      <c r="B41" s="307"/>
      <c r="C41" s="307"/>
      <c r="D41" s="307"/>
      <c r="E41" s="96"/>
      <c r="F41" s="97"/>
      <c r="G41" s="98"/>
      <c r="H41" s="96">
        <f t="shared" si="6"/>
        <v>0</v>
      </c>
      <c r="I41" s="97">
        <v>0.01</v>
      </c>
      <c r="J41" s="99">
        <f t="shared" si="5"/>
        <v>0</v>
      </c>
      <c r="K41" s="78">
        <v>22</v>
      </c>
      <c r="L41" s="165"/>
      <c r="M41" s="165"/>
      <c r="N41" s="166"/>
      <c r="O41" s="164"/>
      <c r="P41" s="216">
        <f t="shared" si="3"/>
        <v>0</v>
      </c>
      <c r="Q41" s="90"/>
      <c r="T41" s="91">
        <f t="shared" si="1"/>
        <v>0</v>
      </c>
      <c r="U41" s="5">
        <f t="shared" si="4"/>
        <v>0</v>
      </c>
      <c r="V41" s="5">
        <f t="shared" si="2"/>
        <v>0</v>
      </c>
    </row>
    <row r="42" spans="1:22" ht="13.5" customHeight="1" x14ac:dyDescent="0.25">
      <c r="A42" s="306" t="s">
        <v>105</v>
      </c>
      <c r="B42" s="307"/>
      <c r="C42" s="307"/>
      <c r="D42" s="307"/>
      <c r="E42" s="96">
        <f>J31</f>
        <v>0</v>
      </c>
      <c r="F42" s="100">
        <v>3.15E-2</v>
      </c>
      <c r="G42" s="98">
        <f>E42*F42</f>
        <v>0</v>
      </c>
      <c r="H42" s="96">
        <f t="shared" si="6"/>
        <v>0</v>
      </c>
      <c r="I42" s="100">
        <v>4.7199999999999999E-2</v>
      </c>
      <c r="J42" s="99">
        <f t="shared" si="5"/>
        <v>0</v>
      </c>
      <c r="K42" s="78">
        <v>23</v>
      </c>
      <c r="L42" s="165"/>
      <c r="M42" s="165"/>
      <c r="N42" s="166"/>
      <c r="O42" s="164"/>
      <c r="P42" s="216">
        <f t="shared" si="3"/>
        <v>0</v>
      </c>
      <c r="Q42" s="90"/>
      <c r="T42" s="91">
        <f t="shared" si="1"/>
        <v>0</v>
      </c>
      <c r="U42" s="5">
        <f t="shared" si="4"/>
        <v>0</v>
      </c>
      <c r="V42" s="5">
        <f t="shared" si="2"/>
        <v>0</v>
      </c>
    </row>
    <row r="43" spans="1:22" ht="13.5" customHeight="1" x14ac:dyDescent="0.25">
      <c r="A43" s="306" t="s">
        <v>106</v>
      </c>
      <c r="B43" s="307"/>
      <c r="C43" s="307"/>
      <c r="D43" s="307"/>
      <c r="E43" s="96">
        <f>$J$32</f>
        <v>0</v>
      </c>
      <c r="F43" s="97">
        <v>1.15E-2</v>
      </c>
      <c r="G43" s="98">
        <f>E43*F43</f>
        <v>0</v>
      </c>
      <c r="H43" s="96">
        <f t="shared" si="6"/>
        <v>0</v>
      </c>
      <c r="I43" s="97">
        <v>1.4200000000000001E-2</v>
      </c>
      <c r="J43" s="99">
        <f t="shared" si="5"/>
        <v>0</v>
      </c>
      <c r="K43" s="78">
        <v>24</v>
      </c>
      <c r="L43" s="165"/>
      <c r="M43" s="165"/>
      <c r="N43" s="166"/>
      <c r="O43" s="164"/>
      <c r="P43" s="216">
        <f t="shared" si="3"/>
        <v>0</v>
      </c>
      <c r="Q43" s="90"/>
      <c r="T43" s="91">
        <f t="shared" si="1"/>
        <v>0</v>
      </c>
      <c r="U43" s="5">
        <f t="shared" si="4"/>
        <v>0</v>
      </c>
      <c r="V43" s="5">
        <f>IF(T45&gt;=8,1,0)</f>
        <v>0</v>
      </c>
    </row>
    <row r="44" spans="1:22" ht="13.5" hidden="1" customHeight="1" x14ac:dyDescent="0.25">
      <c r="A44" s="210" t="s">
        <v>110</v>
      </c>
      <c r="B44" s="211"/>
      <c r="C44" s="211"/>
      <c r="D44" s="211"/>
      <c r="E44" s="96">
        <f>J32-J31</f>
        <v>0</v>
      </c>
      <c r="F44" s="97">
        <f>F43</f>
        <v>1.15E-2</v>
      </c>
      <c r="G44" s="98">
        <f>F44*E44</f>
        <v>0</v>
      </c>
      <c r="H44" s="96"/>
      <c r="I44" s="97"/>
      <c r="J44" s="99"/>
      <c r="K44" s="78"/>
      <c r="L44" s="165"/>
      <c r="M44" s="165"/>
      <c r="N44" s="166"/>
      <c r="O44" s="164"/>
      <c r="P44" s="216"/>
      <c r="Q44" s="90"/>
      <c r="T44" s="91"/>
    </row>
    <row r="45" spans="1:22" ht="13.5" customHeight="1" x14ac:dyDescent="0.25">
      <c r="A45" s="306" t="s">
        <v>99</v>
      </c>
      <c r="B45" s="307"/>
      <c r="C45" s="307"/>
      <c r="D45" s="307"/>
      <c r="E45" s="96">
        <f>J31</f>
        <v>0</v>
      </c>
      <c r="F45" s="97">
        <v>8.6E-3</v>
      </c>
      <c r="G45" s="98">
        <f>E45*F45</f>
        <v>0</v>
      </c>
      <c r="H45" s="96">
        <f t="shared" si="6"/>
        <v>0</v>
      </c>
      <c r="I45" s="97">
        <v>1.29E-2</v>
      </c>
      <c r="J45" s="99">
        <f t="shared" si="5"/>
        <v>0</v>
      </c>
      <c r="K45" s="78">
        <v>25</v>
      </c>
      <c r="L45" s="165"/>
      <c r="M45" s="165"/>
      <c r="N45" s="166"/>
      <c r="O45" s="164"/>
      <c r="P45" s="216">
        <f t="shared" si="3"/>
        <v>0</v>
      </c>
      <c r="Q45" s="90"/>
      <c r="T45" s="91">
        <f t="shared" si="1"/>
        <v>0</v>
      </c>
      <c r="U45" s="5">
        <f t="shared" si="4"/>
        <v>0</v>
      </c>
      <c r="V45" s="5">
        <f t="shared" si="2"/>
        <v>0</v>
      </c>
    </row>
    <row r="46" spans="1:22" ht="13.5" customHeight="1" x14ac:dyDescent="0.25">
      <c r="A46" s="306" t="s">
        <v>52</v>
      </c>
      <c r="B46" s="307"/>
      <c r="C46" s="307"/>
      <c r="D46" s="307"/>
      <c r="E46" s="96"/>
      <c r="F46" s="97"/>
      <c r="G46" s="98"/>
      <c r="H46" s="96">
        <f t="shared" si="6"/>
        <v>0</v>
      </c>
      <c r="I46" s="97">
        <v>4.0500000000000001E-2</v>
      </c>
      <c r="J46" s="99">
        <f t="shared" si="5"/>
        <v>0</v>
      </c>
      <c r="K46" s="78">
        <v>26</v>
      </c>
      <c r="L46" s="165"/>
      <c r="M46" s="165"/>
      <c r="N46" s="166"/>
      <c r="O46" s="164"/>
      <c r="P46" s="216">
        <f t="shared" si="3"/>
        <v>0</v>
      </c>
      <c r="Q46" s="90"/>
      <c r="T46" s="91">
        <f t="shared" si="1"/>
        <v>0</v>
      </c>
      <c r="U46" s="5">
        <f t="shared" si="4"/>
        <v>0</v>
      </c>
      <c r="V46" s="5">
        <f t="shared" si="2"/>
        <v>0</v>
      </c>
    </row>
    <row r="47" spans="1:22" ht="13.5" customHeight="1" x14ac:dyDescent="0.25">
      <c r="A47" s="308" t="s">
        <v>108</v>
      </c>
      <c r="B47" s="309"/>
      <c r="C47" s="309"/>
      <c r="D47" s="309"/>
      <c r="E47" s="96"/>
      <c r="F47" s="97"/>
      <c r="G47" s="98"/>
      <c r="H47" s="96">
        <f t="shared" si="6"/>
        <v>0</v>
      </c>
      <c r="I47" s="100">
        <v>5.6600000000000001E-3</v>
      </c>
      <c r="J47" s="99">
        <f t="shared" si="5"/>
        <v>0</v>
      </c>
      <c r="K47" s="78">
        <v>27</v>
      </c>
      <c r="L47" s="165"/>
      <c r="M47" s="165"/>
      <c r="N47" s="166"/>
      <c r="O47" s="164"/>
      <c r="P47" s="216">
        <f t="shared" si="3"/>
        <v>0</v>
      </c>
      <c r="Q47" s="90"/>
      <c r="T47" s="91">
        <f t="shared" si="1"/>
        <v>0</v>
      </c>
      <c r="U47" s="5">
        <f t="shared" si="4"/>
        <v>0</v>
      </c>
      <c r="V47" s="5">
        <f>IF(T49&gt;=8,1,0)</f>
        <v>0</v>
      </c>
    </row>
    <row r="48" spans="1:22" s="241" customFormat="1" ht="13.5" customHeight="1" x14ac:dyDescent="0.25">
      <c r="A48" s="311" t="s">
        <v>121</v>
      </c>
      <c r="B48" s="312"/>
      <c r="C48" s="312"/>
      <c r="D48" s="313"/>
      <c r="E48" s="234">
        <f>J33-J32</f>
        <v>0</v>
      </c>
      <c r="F48" s="235">
        <v>0.11310000000000001</v>
      </c>
      <c r="G48" s="236">
        <f>-F48*E48</f>
        <v>0</v>
      </c>
      <c r="H48" s="234"/>
      <c r="I48" s="237"/>
      <c r="J48" s="238"/>
      <c r="K48" s="78">
        <v>28</v>
      </c>
      <c r="L48" s="165"/>
      <c r="M48" s="165"/>
      <c r="N48" s="166"/>
      <c r="O48" s="164"/>
      <c r="P48" s="239">
        <f t="shared" si="3"/>
        <v>0</v>
      </c>
      <c r="Q48" s="240"/>
      <c r="S48" s="242"/>
      <c r="T48" s="243">
        <f t="shared" ref="T48" si="7">SUM(L48:M48)</f>
        <v>0</v>
      </c>
      <c r="U48" s="244">
        <f t="shared" si="4"/>
        <v>0</v>
      </c>
      <c r="V48" s="244">
        <f>IF(T49&gt;=8,1,0)</f>
        <v>0</v>
      </c>
    </row>
    <row r="49" spans="1:22" ht="13.5" customHeight="1" x14ac:dyDescent="0.25">
      <c r="A49" s="379" t="s">
        <v>53</v>
      </c>
      <c r="B49" s="380"/>
      <c r="C49" s="380"/>
      <c r="D49" s="380"/>
      <c r="E49" s="101"/>
      <c r="F49" s="101"/>
      <c r="G49" s="101"/>
      <c r="H49" s="101"/>
      <c r="I49" s="118"/>
      <c r="J49" s="86"/>
      <c r="K49" s="78">
        <v>29</v>
      </c>
      <c r="L49" s="165"/>
      <c r="M49" s="165"/>
      <c r="N49" s="166"/>
      <c r="O49" s="164"/>
      <c r="P49" s="216">
        <f t="shared" si="3"/>
        <v>0</v>
      </c>
      <c r="Q49" s="90"/>
      <c r="T49" s="91">
        <f t="shared" si="1"/>
        <v>0</v>
      </c>
      <c r="U49" s="5">
        <f t="shared" si="4"/>
        <v>0</v>
      </c>
      <c r="V49" s="5">
        <f>IF(T50&gt;=8,1,0)</f>
        <v>0</v>
      </c>
    </row>
    <row r="50" spans="1:22" ht="13.5" customHeight="1" x14ac:dyDescent="0.25">
      <c r="A50" s="375" t="s">
        <v>54</v>
      </c>
      <c r="B50" s="376"/>
      <c r="C50" s="376"/>
      <c r="D50" s="376"/>
      <c r="E50" s="96">
        <f>J32*0.9825</f>
        <v>0</v>
      </c>
      <c r="F50" s="97">
        <v>2.9000000000000001E-2</v>
      </c>
      <c r="G50" s="98">
        <f>E50*F50</f>
        <v>0</v>
      </c>
      <c r="H50" s="96"/>
      <c r="I50" s="97"/>
      <c r="J50" s="35"/>
      <c r="K50" s="78">
        <v>30</v>
      </c>
      <c r="L50" s="165"/>
      <c r="M50" s="165"/>
      <c r="N50" s="166"/>
      <c r="O50" s="164"/>
      <c r="P50" s="216">
        <f t="shared" si="3"/>
        <v>0</v>
      </c>
      <c r="Q50" s="90"/>
      <c r="T50" s="91">
        <f t="shared" si="1"/>
        <v>0</v>
      </c>
      <c r="U50" s="5">
        <f t="shared" si="4"/>
        <v>0</v>
      </c>
      <c r="V50" s="5">
        <f>IF(T53&gt;=8,1,0)</f>
        <v>0</v>
      </c>
    </row>
    <row r="51" spans="1:22" ht="13.5" hidden="1" customHeight="1" x14ac:dyDescent="0.25">
      <c r="A51" s="210" t="s">
        <v>111</v>
      </c>
      <c r="B51" s="211"/>
      <c r="C51" s="211"/>
      <c r="D51" s="211"/>
      <c r="E51" s="96">
        <f>E44*0.9825</f>
        <v>0</v>
      </c>
      <c r="F51" s="97">
        <f>F50</f>
        <v>2.9000000000000001E-2</v>
      </c>
      <c r="G51" s="98">
        <f>F51*E51</f>
        <v>0</v>
      </c>
      <c r="H51" s="96"/>
      <c r="I51" s="97"/>
      <c r="J51" s="209"/>
      <c r="K51" s="78"/>
      <c r="L51" s="165"/>
      <c r="M51" s="165"/>
      <c r="N51" s="166"/>
      <c r="O51" s="164"/>
      <c r="P51" s="216"/>
      <c r="Q51" s="90"/>
      <c r="T51" s="91"/>
    </row>
    <row r="52" spans="1:22" ht="13.5" hidden="1" customHeight="1" x14ac:dyDescent="0.25">
      <c r="A52" s="210"/>
      <c r="B52" s="211"/>
      <c r="C52" s="211"/>
      <c r="D52" s="211"/>
      <c r="E52" s="96">
        <f>E44*0.9825</f>
        <v>0</v>
      </c>
      <c r="F52" s="97">
        <f>F53</f>
        <v>6.8000000000000005E-2</v>
      </c>
      <c r="G52" s="98">
        <f>F52*E52</f>
        <v>0</v>
      </c>
      <c r="H52" s="96"/>
      <c r="I52" s="97"/>
      <c r="J52" s="209"/>
      <c r="K52" s="78">
        <v>30</v>
      </c>
      <c r="L52" s="165"/>
      <c r="M52" s="165"/>
      <c r="N52" s="166"/>
      <c r="O52" s="164"/>
      <c r="P52" s="216"/>
      <c r="Q52" s="90"/>
      <c r="T52" s="91"/>
    </row>
    <row r="53" spans="1:22" ht="13.5" customHeight="1" thickBot="1" x14ac:dyDescent="0.3">
      <c r="A53" s="377" t="s">
        <v>55</v>
      </c>
      <c r="B53" s="378"/>
      <c r="C53" s="378"/>
      <c r="D53" s="378"/>
      <c r="E53" s="96">
        <f>E50</f>
        <v>0</v>
      </c>
      <c r="F53" s="97">
        <v>6.8000000000000005E-2</v>
      </c>
      <c r="G53" s="98">
        <f>E53*F53</f>
        <v>0</v>
      </c>
      <c r="H53" s="96"/>
      <c r="I53" s="97"/>
      <c r="J53" s="35"/>
      <c r="K53" s="88">
        <v>31</v>
      </c>
      <c r="L53" s="165"/>
      <c r="M53" s="165"/>
      <c r="N53" s="166"/>
      <c r="O53" s="164"/>
      <c r="P53" s="216">
        <f t="shared" si="3"/>
        <v>0</v>
      </c>
      <c r="Q53" s="90"/>
      <c r="T53" s="91">
        <f t="shared" si="1"/>
        <v>0</v>
      </c>
      <c r="U53" s="5">
        <f t="shared" si="4"/>
        <v>0</v>
      </c>
      <c r="V53" s="5">
        <f t="shared" si="2"/>
        <v>0</v>
      </c>
    </row>
    <row r="54" spans="1:22" ht="13.5" customHeight="1" thickBot="1" x14ac:dyDescent="0.3">
      <c r="A54" s="381" t="s">
        <v>56</v>
      </c>
      <c r="B54" s="382"/>
      <c r="C54" s="382"/>
      <c r="D54" s="383"/>
      <c r="E54" s="303">
        <f>ROUND(SUM(G36,G38,G39,G42,G43,G45,G50,G53),2)</f>
        <v>0</v>
      </c>
      <c r="F54" s="304"/>
      <c r="G54" s="305"/>
      <c r="H54" s="207"/>
      <c r="I54" s="346">
        <f>ROUND(SUM(J36:J53),2)</f>
        <v>0</v>
      </c>
      <c r="J54" s="347"/>
      <c r="K54" s="88"/>
      <c r="L54" s="165"/>
      <c r="M54" s="167"/>
      <c r="N54" s="168"/>
      <c r="O54" s="164"/>
      <c r="P54" s="216">
        <f t="shared" si="3"/>
        <v>0</v>
      </c>
      <c r="Q54" s="90"/>
      <c r="T54" s="91">
        <f t="shared" si="1"/>
        <v>0</v>
      </c>
      <c r="U54" s="5">
        <f t="shared" si="4"/>
        <v>0</v>
      </c>
      <c r="V54" s="103">
        <f>SUM(V18:V53)</f>
        <v>0</v>
      </c>
    </row>
    <row r="55" spans="1:22" ht="13.5" customHeight="1" x14ac:dyDescent="0.2">
      <c r="A55" s="404" t="s">
        <v>57</v>
      </c>
      <c r="B55" s="405"/>
      <c r="C55" s="405"/>
      <c r="D55" s="406"/>
      <c r="E55" s="212"/>
      <c r="F55" s="348">
        <f>ROUND(J32-E54,2)</f>
        <v>0</v>
      </c>
      <c r="G55" s="348"/>
      <c r="H55" s="357" t="s">
        <v>109</v>
      </c>
      <c r="I55" s="358"/>
      <c r="J55" s="361">
        <f>E44-G44-G51-G52-G37</f>
        <v>0</v>
      </c>
      <c r="K55" s="396" t="s">
        <v>107</v>
      </c>
      <c r="L55" s="384">
        <f>SUM(L19:L54)</f>
        <v>0</v>
      </c>
      <c r="M55" s="384">
        <f>SUM(M19:M54)</f>
        <v>0</v>
      </c>
      <c r="N55" s="386">
        <f>SUM(N19:N54)</f>
        <v>0</v>
      </c>
      <c r="O55" s="398">
        <f>SUM(O19:O54)</f>
        <v>0</v>
      </c>
      <c r="P55" s="102"/>
      <c r="Q55" s="90"/>
      <c r="R55" s="104"/>
      <c r="U55" s="103">
        <f>SUM(U19:U54)</f>
        <v>0</v>
      </c>
    </row>
    <row r="56" spans="1:22" ht="13.5" customHeight="1" thickBot="1" x14ac:dyDescent="0.25">
      <c r="A56" s="407"/>
      <c r="B56" s="408"/>
      <c r="C56" s="408"/>
      <c r="D56" s="409"/>
      <c r="E56" s="213"/>
      <c r="F56" s="349"/>
      <c r="G56" s="349"/>
      <c r="H56" s="359"/>
      <c r="I56" s="360"/>
      <c r="J56" s="362"/>
      <c r="K56" s="397"/>
      <c r="L56" s="385"/>
      <c r="M56" s="385"/>
      <c r="N56" s="387"/>
      <c r="O56" s="399"/>
      <c r="Q56" s="90"/>
    </row>
    <row r="57" spans="1:22" s="20" customFormat="1" ht="19.899999999999999" customHeight="1" thickBot="1" x14ac:dyDescent="0.3">
      <c r="A57" s="400" t="s">
        <v>58</v>
      </c>
      <c r="B57" s="401"/>
      <c r="C57" s="401"/>
      <c r="D57" s="402"/>
      <c r="E57" s="105" t="s">
        <v>59</v>
      </c>
      <c r="F57" s="106" t="s">
        <v>60</v>
      </c>
      <c r="G57" s="107" t="s">
        <v>31</v>
      </c>
      <c r="H57" s="295" t="s">
        <v>61</v>
      </c>
      <c r="I57" s="296"/>
      <c r="J57" s="296"/>
      <c r="K57" s="296"/>
      <c r="L57" s="296"/>
      <c r="M57" s="296"/>
      <c r="N57" s="296"/>
      <c r="O57" s="403"/>
      <c r="P57" s="15"/>
      <c r="Q57" s="108"/>
      <c r="S57" s="64"/>
      <c r="T57" s="18"/>
      <c r="U57" s="18"/>
      <c r="V57" s="18"/>
    </row>
    <row r="58" spans="1:22" ht="14.25" customHeight="1" x14ac:dyDescent="0.25">
      <c r="A58" s="350" t="s">
        <v>95</v>
      </c>
      <c r="B58" s="324"/>
      <c r="C58" s="324"/>
      <c r="D58" s="351"/>
      <c r="E58" s="185">
        <v>0</v>
      </c>
      <c r="F58" s="186">
        <v>0</v>
      </c>
      <c r="G58" s="109">
        <f t="shared" ref="G58:G63" si="8">F58*E58</f>
        <v>0</v>
      </c>
      <c r="H58" s="352" t="s">
        <v>62</v>
      </c>
      <c r="I58" s="353"/>
      <c r="J58" s="353"/>
      <c r="K58" s="353"/>
      <c r="L58" s="353"/>
      <c r="M58" s="353"/>
      <c r="N58" s="110"/>
      <c r="O58" s="111">
        <f>COUNTIF(P19:P54,"&gt;8")+COUNTIF(P19:P54,"=8")</f>
        <v>0</v>
      </c>
      <c r="P58" s="102"/>
      <c r="Q58" s="90"/>
    </row>
    <row r="59" spans="1:22" ht="14.25" customHeight="1" x14ac:dyDescent="0.25">
      <c r="A59" s="354" t="s">
        <v>96</v>
      </c>
      <c r="B59" s="269"/>
      <c r="C59" s="269"/>
      <c r="D59" s="355"/>
      <c r="E59" s="185">
        <v>0</v>
      </c>
      <c r="F59" s="186">
        <v>0</v>
      </c>
      <c r="G59" s="109">
        <f t="shared" si="8"/>
        <v>0</v>
      </c>
      <c r="H59" s="356" t="s">
        <v>63</v>
      </c>
      <c r="I59" s="266"/>
      <c r="J59" s="266"/>
      <c r="K59" s="266"/>
      <c r="L59" s="266"/>
      <c r="M59" s="266"/>
      <c r="N59" s="112"/>
      <c r="O59" s="113">
        <f>SUMIF(P19:P54,"&lt;8")</f>
        <v>0</v>
      </c>
      <c r="P59" s="102"/>
      <c r="Q59" s="90"/>
    </row>
    <row r="60" spans="1:22" ht="13.9" customHeight="1" x14ac:dyDescent="0.25">
      <c r="A60" s="354"/>
      <c r="B60" s="269"/>
      <c r="C60" s="269"/>
      <c r="D60" s="355"/>
      <c r="E60" s="182"/>
      <c r="F60" s="184"/>
      <c r="G60" s="183"/>
      <c r="H60" s="114"/>
      <c r="I60" s="114"/>
      <c r="J60" s="114"/>
      <c r="K60" s="114"/>
      <c r="L60" s="114"/>
      <c r="M60" s="115"/>
      <c r="N60" s="115"/>
      <c r="O60" s="116"/>
      <c r="P60" s="102"/>
      <c r="Q60" s="90"/>
    </row>
    <row r="61" spans="1:22" ht="13.9" customHeight="1" x14ac:dyDescent="0.25">
      <c r="A61" s="428" t="s">
        <v>64</v>
      </c>
      <c r="B61" s="429"/>
      <c r="C61" s="429"/>
      <c r="D61" s="430"/>
      <c r="E61" s="187">
        <v>0</v>
      </c>
      <c r="F61" s="186">
        <v>0</v>
      </c>
      <c r="G61" s="109">
        <f t="shared" si="8"/>
        <v>0</v>
      </c>
      <c r="H61" s="439" t="s">
        <v>119</v>
      </c>
      <c r="I61" s="440"/>
      <c r="J61" s="440"/>
      <c r="K61" s="440"/>
      <c r="L61" s="441">
        <f>F55+G50-J55</f>
        <v>0</v>
      </c>
      <c r="M61" s="441"/>
      <c r="N61" s="172"/>
      <c r="O61" s="173"/>
      <c r="P61" s="102"/>
      <c r="Q61" s="90"/>
    </row>
    <row r="62" spans="1:22" ht="13.9" customHeight="1" thickBot="1" x14ac:dyDescent="0.3">
      <c r="A62" s="453" t="s">
        <v>65</v>
      </c>
      <c r="B62" s="454"/>
      <c r="C62" s="454"/>
      <c r="D62" s="455"/>
      <c r="E62" s="187">
        <v>0</v>
      </c>
      <c r="F62" s="186">
        <v>0</v>
      </c>
      <c r="G62" s="109">
        <f t="shared" si="8"/>
        <v>0</v>
      </c>
      <c r="H62" s="169"/>
      <c r="I62" s="170"/>
      <c r="J62" s="171"/>
      <c r="K62" s="117"/>
      <c r="L62" s="174"/>
      <c r="M62" s="174"/>
      <c r="N62" s="175"/>
      <c r="O62" s="176"/>
      <c r="P62" s="102"/>
      <c r="Q62" s="90"/>
    </row>
    <row r="63" spans="1:22" ht="13.5" customHeight="1" x14ac:dyDescent="0.25">
      <c r="A63" s="272" t="s">
        <v>66</v>
      </c>
      <c r="B63" s="269"/>
      <c r="C63" s="269"/>
      <c r="D63" s="355"/>
      <c r="E63" s="187">
        <v>0</v>
      </c>
      <c r="F63" s="188">
        <v>0</v>
      </c>
      <c r="G63" s="109">
        <f t="shared" si="8"/>
        <v>0</v>
      </c>
      <c r="H63" s="456" t="s">
        <v>67</v>
      </c>
      <c r="I63" s="296"/>
      <c r="J63" s="296"/>
      <c r="K63" s="296"/>
      <c r="L63" s="296"/>
      <c r="M63" s="296"/>
      <c r="N63" s="296"/>
      <c r="O63" s="403"/>
      <c r="P63" s="102"/>
      <c r="Q63" s="90"/>
    </row>
    <row r="64" spans="1:22" ht="13.5" customHeight="1" x14ac:dyDescent="0.25">
      <c r="A64" s="431" t="s">
        <v>120</v>
      </c>
      <c r="B64" s="432"/>
      <c r="C64" s="432"/>
      <c r="D64" s="433"/>
      <c r="E64" s="231">
        <v>0.8</v>
      </c>
      <c r="F64" s="232">
        <v>0</v>
      </c>
      <c r="G64" s="233">
        <v>0</v>
      </c>
      <c r="H64" s="457"/>
      <c r="I64" s="298"/>
      <c r="J64" s="298"/>
      <c r="K64" s="298"/>
      <c r="L64" s="298"/>
      <c r="M64" s="298"/>
      <c r="N64" s="298"/>
      <c r="O64" s="458"/>
      <c r="P64" s="119"/>
      <c r="Q64" s="90"/>
    </row>
    <row r="65" spans="1:22" ht="13.5" customHeight="1" x14ac:dyDescent="0.25">
      <c r="A65" s="272" t="s">
        <v>68</v>
      </c>
      <c r="B65" s="269"/>
      <c r="C65" s="269"/>
      <c r="D65" s="355"/>
      <c r="E65" s="120"/>
      <c r="F65" s="121"/>
      <c r="G65" s="189">
        <v>0</v>
      </c>
      <c r="H65" s="459" t="s">
        <v>69</v>
      </c>
      <c r="I65" s="460"/>
      <c r="J65" s="192">
        <v>0</v>
      </c>
      <c r="K65" s="114"/>
      <c r="L65" s="461" t="s">
        <v>70</v>
      </c>
      <c r="M65" s="461"/>
      <c r="N65" s="221">
        <v>0</v>
      </c>
      <c r="O65" s="122"/>
      <c r="P65" s="102"/>
      <c r="Q65" s="90"/>
    </row>
    <row r="66" spans="1:22" ht="13.5" customHeight="1" thickBot="1" x14ac:dyDescent="0.3">
      <c r="A66" s="388" t="s">
        <v>97</v>
      </c>
      <c r="B66" s="389"/>
      <c r="C66" s="389"/>
      <c r="D66" s="390"/>
      <c r="E66" s="120"/>
      <c r="F66" s="121"/>
      <c r="G66" s="189">
        <v>0</v>
      </c>
      <c r="H66" s="391" t="s">
        <v>71</v>
      </c>
      <c r="I66" s="392"/>
      <c r="J66" s="123">
        <f>IF(I19=0,0,ROUNDUP(IF(J25=0,H19+J28/I19+J29/I19+J30/I19+J22/I22,(J19-J25-J26)/I19+J28/I19+J29/I19+J30/I19+J22/I22),0))</f>
        <v>0</v>
      </c>
      <c r="K66" s="124"/>
      <c r="L66" s="392" t="s">
        <v>72</v>
      </c>
      <c r="M66" s="392"/>
      <c r="N66" s="125">
        <f>ROUNDUP(H23+H24+G26,0)</f>
        <v>0</v>
      </c>
      <c r="O66" s="126"/>
      <c r="P66" s="102"/>
      <c r="Q66" s="90"/>
    </row>
    <row r="67" spans="1:22" ht="18.600000000000001" customHeight="1" thickBot="1" x14ac:dyDescent="0.3">
      <c r="A67" s="393" t="s">
        <v>73</v>
      </c>
      <c r="B67" s="394"/>
      <c r="C67" s="394"/>
      <c r="D67" s="394"/>
      <c r="E67" s="394"/>
      <c r="F67" s="395"/>
      <c r="G67" s="215">
        <f>ROUND(SUM(G58:G66),2)</f>
        <v>0</v>
      </c>
      <c r="H67" s="74"/>
      <c r="I67" s="35"/>
      <c r="J67" s="35"/>
      <c r="K67" s="35"/>
      <c r="L67" s="35"/>
      <c r="M67" s="35"/>
      <c r="N67" s="35"/>
      <c r="O67" s="127"/>
      <c r="P67" s="102"/>
      <c r="Q67" s="90"/>
    </row>
    <row r="68" spans="1:22" ht="18" customHeight="1" thickBot="1" x14ac:dyDescent="0.3">
      <c r="A68" s="451"/>
      <c r="B68" s="452"/>
      <c r="C68" s="452"/>
      <c r="D68" s="190"/>
      <c r="E68" s="128"/>
      <c r="F68" s="129"/>
      <c r="G68" s="130"/>
      <c r="H68" s="410" t="s">
        <v>74</v>
      </c>
      <c r="I68" s="363"/>
      <c r="J68" s="191"/>
      <c r="K68" s="131"/>
      <c r="L68" s="132"/>
      <c r="M68" s="132"/>
      <c r="N68" s="132"/>
      <c r="O68" s="133"/>
      <c r="Q68" s="90"/>
    </row>
    <row r="69" spans="1:22" ht="13.5" customHeight="1" thickTop="1" x14ac:dyDescent="0.25">
      <c r="A69" s="404" t="s">
        <v>114</v>
      </c>
      <c r="B69" s="465"/>
      <c r="C69" s="465"/>
      <c r="D69" s="465"/>
      <c r="E69" s="466"/>
      <c r="F69" s="470">
        <f>F55+G67</f>
        <v>0</v>
      </c>
      <c r="G69" s="471"/>
      <c r="H69" s="410" t="s">
        <v>75</v>
      </c>
      <c r="I69" s="363"/>
      <c r="J69" s="201" t="s">
        <v>76</v>
      </c>
      <c r="K69" s="201"/>
      <c r="L69" s="134"/>
      <c r="M69" s="134"/>
      <c r="N69" s="134"/>
      <c r="O69" s="135"/>
      <c r="Q69" s="90"/>
    </row>
    <row r="70" spans="1:22" ht="13.5" customHeight="1" thickBot="1" x14ac:dyDescent="0.3">
      <c r="A70" s="467"/>
      <c r="B70" s="468"/>
      <c r="C70" s="468"/>
      <c r="D70" s="468"/>
      <c r="E70" s="469"/>
      <c r="F70" s="472"/>
      <c r="G70" s="473"/>
      <c r="H70" s="136"/>
      <c r="I70" s="137"/>
      <c r="J70" s="137"/>
      <c r="K70" s="137"/>
      <c r="L70" s="31"/>
      <c r="M70" s="138"/>
      <c r="N70" s="138"/>
      <c r="O70" s="135"/>
      <c r="Q70" s="90"/>
    </row>
    <row r="71" spans="1:22" s="20" customFormat="1" ht="21.75" customHeight="1" thickTop="1" x14ac:dyDescent="0.25">
      <c r="A71" s="254" t="s">
        <v>115</v>
      </c>
      <c r="B71" s="255"/>
      <c r="C71" s="255"/>
      <c r="D71" s="256"/>
      <c r="E71" s="222" t="s">
        <v>29</v>
      </c>
      <c r="F71" s="223" t="s">
        <v>30</v>
      </c>
      <c r="G71" s="222" t="s">
        <v>31</v>
      </c>
      <c r="H71" s="411" t="s">
        <v>78</v>
      </c>
      <c r="I71" s="412"/>
      <c r="J71" s="412"/>
      <c r="K71" s="412"/>
      <c r="L71" s="412"/>
      <c r="M71" s="412"/>
      <c r="N71" s="412"/>
      <c r="O71" s="413"/>
      <c r="P71" s="15"/>
      <c r="Q71" s="108"/>
      <c r="S71" s="64"/>
      <c r="T71" s="18"/>
      <c r="U71" s="18"/>
      <c r="V71" s="139"/>
    </row>
    <row r="72" spans="1:22" ht="19.5" customHeight="1" x14ac:dyDescent="0.2">
      <c r="A72" s="226" t="s">
        <v>116</v>
      </c>
      <c r="B72" s="227"/>
      <c r="C72" s="227"/>
      <c r="D72" s="228"/>
      <c r="E72" s="230">
        <f>F55+G50</f>
        <v>0</v>
      </c>
      <c r="F72" s="225">
        <v>0</v>
      </c>
      <c r="G72" s="224">
        <f>E72*F72</f>
        <v>0</v>
      </c>
      <c r="H72" s="414"/>
      <c r="I72" s="415"/>
      <c r="J72" s="415"/>
      <c r="K72" s="415"/>
      <c r="L72" s="415"/>
      <c r="M72" s="415"/>
      <c r="N72" s="415"/>
      <c r="O72" s="416"/>
      <c r="Q72" s="90"/>
      <c r="R72" s="3"/>
      <c r="V72" s="140"/>
    </row>
    <row r="73" spans="1:22" ht="21.75" customHeight="1" x14ac:dyDescent="0.2">
      <c r="A73" s="257" t="s">
        <v>117</v>
      </c>
      <c r="B73" s="258"/>
      <c r="C73" s="258"/>
      <c r="D73" s="258"/>
      <c r="E73" s="258"/>
      <c r="F73" s="261">
        <f>F69-G72</f>
        <v>0</v>
      </c>
      <c r="G73" s="262"/>
      <c r="H73" s="414"/>
      <c r="I73" s="415"/>
      <c r="J73" s="415"/>
      <c r="K73" s="415"/>
      <c r="L73" s="415"/>
      <c r="M73" s="415"/>
      <c r="N73" s="415"/>
      <c r="O73" s="416"/>
      <c r="Q73" s="90"/>
      <c r="R73" s="3">
        <f>IF((E78+E81)&gt;30,30+E79,(R74+E79))</f>
        <v>0</v>
      </c>
      <c r="V73" s="140"/>
    </row>
    <row r="74" spans="1:22" ht="17.25" customHeight="1" thickBot="1" x14ac:dyDescent="0.25">
      <c r="A74" s="259"/>
      <c r="B74" s="260"/>
      <c r="C74" s="260"/>
      <c r="D74" s="260"/>
      <c r="E74" s="260"/>
      <c r="F74" s="263"/>
      <c r="G74" s="264"/>
      <c r="H74" s="417" t="s">
        <v>79</v>
      </c>
      <c r="I74" s="418"/>
      <c r="J74" s="418"/>
      <c r="K74" s="141"/>
      <c r="L74" s="141"/>
      <c r="M74" s="141"/>
      <c r="N74" s="141"/>
      <c r="O74" s="142"/>
      <c r="Q74" s="90"/>
      <c r="R74" s="143">
        <f>E78+E81</f>
        <v>0</v>
      </c>
    </row>
    <row r="75" spans="1:22" ht="21.75" customHeight="1" thickTop="1" x14ac:dyDescent="0.2">
      <c r="A75" s="419" t="s">
        <v>77</v>
      </c>
      <c r="B75" s="420"/>
      <c r="C75" s="420"/>
      <c r="D75" s="420"/>
      <c r="E75" s="420"/>
      <c r="F75" s="420"/>
      <c r="G75" s="420"/>
      <c r="H75" s="420"/>
      <c r="I75" s="421"/>
      <c r="J75" s="445" t="s">
        <v>113</v>
      </c>
      <c r="K75" s="446"/>
      <c r="L75" s="446"/>
      <c r="M75" s="446"/>
      <c r="N75" s="446"/>
      <c r="O75" s="447"/>
      <c r="P75" s="1"/>
      <c r="Q75" s="144">
        <f>F78+F81</f>
        <v>0</v>
      </c>
      <c r="S75" s="1"/>
      <c r="T75" s="1"/>
      <c r="U75" s="1"/>
      <c r="V75" s="1"/>
    </row>
    <row r="76" spans="1:22" ht="24.75" customHeight="1" x14ac:dyDescent="0.2">
      <c r="A76" s="422"/>
      <c r="B76" s="423"/>
      <c r="C76" s="423"/>
      <c r="D76" s="423"/>
      <c r="E76" s="423"/>
      <c r="F76" s="423"/>
      <c r="G76" s="423"/>
      <c r="H76" s="423"/>
      <c r="I76" s="424"/>
      <c r="J76" s="448" t="s">
        <v>80</v>
      </c>
      <c r="K76" s="449"/>
      <c r="L76" s="449"/>
      <c r="M76" s="450"/>
      <c r="N76" s="145" t="s">
        <v>81</v>
      </c>
      <c r="O76" s="146" t="s">
        <v>82</v>
      </c>
      <c r="P76" s="1"/>
      <c r="Q76" s="90"/>
      <c r="S76" s="1"/>
      <c r="T76" s="1"/>
      <c r="U76" s="1"/>
      <c r="V76" s="1"/>
    </row>
    <row r="77" spans="1:22" ht="13.5" customHeight="1" x14ac:dyDescent="0.25">
      <c r="A77" s="425"/>
      <c r="B77" s="426"/>
      <c r="C77" s="426"/>
      <c r="D77" s="426"/>
      <c r="E77" s="426"/>
      <c r="F77" s="426"/>
      <c r="G77" s="426"/>
      <c r="H77" s="426"/>
      <c r="I77" s="427"/>
      <c r="J77" s="462" t="s">
        <v>83</v>
      </c>
      <c r="K77" s="463"/>
      <c r="L77" s="463"/>
      <c r="M77" s="464"/>
      <c r="N77" s="194">
        <v>0</v>
      </c>
      <c r="O77" s="195">
        <v>0</v>
      </c>
      <c r="P77" s="1"/>
      <c r="Q77" s="90">
        <f>IF((N78+N81)&gt;30,30+N79,(Q78+N79))</f>
        <v>0</v>
      </c>
      <c r="S77" s="1"/>
      <c r="T77" s="1"/>
      <c r="U77" s="1"/>
      <c r="V77" s="1"/>
    </row>
    <row r="78" spans="1:22" ht="13.5" customHeight="1" x14ac:dyDescent="0.25">
      <c r="A78" s="245"/>
      <c r="B78" s="246"/>
      <c r="C78" s="246"/>
      <c r="D78" s="246"/>
      <c r="E78" s="246"/>
      <c r="F78" s="246"/>
      <c r="G78" s="246"/>
      <c r="H78" s="246"/>
      <c r="I78" s="247"/>
      <c r="J78" s="442" t="s">
        <v>84</v>
      </c>
      <c r="K78" s="443"/>
      <c r="L78" s="443"/>
      <c r="M78" s="444"/>
      <c r="N78" s="147">
        <f>ROUNDUP(N77*2.5,0)</f>
        <v>0</v>
      </c>
      <c r="O78" s="148">
        <f>ROUNDUP(O77*2.5,0)</f>
        <v>0</v>
      </c>
      <c r="P78" s="1"/>
      <c r="Q78" s="144">
        <f>N81+N78</f>
        <v>0</v>
      </c>
      <c r="S78" s="1"/>
      <c r="T78" s="1"/>
      <c r="U78" s="1"/>
      <c r="V78" s="1"/>
    </row>
    <row r="79" spans="1:22" ht="13.5" customHeight="1" x14ac:dyDescent="0.25">
      <c r="A79" s="248"/>
      <c r="B79" s="249"/>
      <c r="C79" s="249"/>
      <c r="D79" s="249"/>
      <c r="E79" s="249"/>
      <c r="F79" s="249"/>
      <c r="G79" s="249"/>
      <c r="H79" s="249"/>
      <c r="I79" s="250"/>
      <c r="J79" s="442" t="s">
        <v>85</v>
      </c>
      <c r="K79" s="443"/>
      <c r="L79" s="443"/>
      <c r="M79" s="444"/>
      <c r="N79" s="196">
        <v>0</v>
      </c>
      <c r="O79" s="197">
        <v>0</v>
      </c>
      <c r="P79" s="1"/>
      <c r="Q79" s="90"/>
      <c r="S79" s="1"/>
      <c r="T79" s="1"/>
      <c r="U79" s="1"/>
      <c r="V79" s="1"/>
    </row>
    <row r="80" spans="1:22" ht="13.5" customHeight="1" x14ac:dyDescent="0.25">
      <c r="A80" s="248"/>
      <c r="B80" s="249"/>
      <c r="C80" s="249"/>
      <c r="D80" s="249"/>
      <c r="E80" s="249"/>
      <c r="F80" s="249"/>
      <c r="G80" s="249"/>
      <c r="H80" s="249"/>
      <c r="I80" s="250"/>
      <c r="J80" s="442" t="s">
        <v>86</v>
      </c>
      <c r="K80" s="443"/>
      <c r="L80" s="443"/>
      <c r="M80" s="444"/>
      <c r="N80" s="196">
        <v>0</v>
      </c>
      <c r="O80" s="197">
        <v>0</v>
      </c>
      <c r="P80" s="1"/>
      <c r="Q80" s="90"/>
      <c r="S80" s="1"/>
      <c r="T80" s="1"/>
      <c r="U80" s="1"/>
      <c r="V80" s="1"/>
    </row>
    <row r="81" spans="1:22" ht="13.5" customHeight="1" x14ac:dyDescent="0.25">
      <c r="A81" s="248"/>
      <c r="B81" s="249"/>
      <c r="C81" s="249"/>
      <c r="D81" s="249"/>
      <c r="E81" s="249"/>
      <c r="F81" s="249"/>
      <c r="G81" s="249"/>
      <c r="H81" s="249"/>
      <c r="I81" s="250"/>
      <c r="J81" s="442" t="s">
        <v>87</v>
      </c>
      <c r="K81" s="443"/>
      <c r="L81" s="443"/>
      <c r="M81" s="444"/>
      <c r="N81" s="149">
        <f>N80*2</f>
        <v>0</v>
      </c>
      <c r="O81" s="150">
        <f>O80*2</f>
        <v>0</v>
      </c>
      <c r="P81" s="1"/>
      <c r="Q81" s="90">
        <f>IF((O78+O81)&gt;30,30+O79,(Q82+O79))</f>
        <v>0</v>
      </c>
      <c r="S81" s="1"/>
      <c r="T81" s="1"/>
      <c r="U81" s="1"/>
      <c r="V81" s="1"/>
    </row>
    <row r="82" spans="1:22" ht="13.5" customHeight="1" x14ac:dyDescent="0.25">
      <c r="A82" s="245"/>
      <c r="B82" s="246"/>
      <c r="C82" s="246"/>
      <c r="D82" s="246"/>
      <c r="E82" s="246"/>
      <c r="F82" s="246"/>
      <c r="G82" s="246"/>
      <c r="H82" s="246"/>
      <c r="I82" s="247"/>
      <c r="J82" s="442" t="s">
        <v>88</v>
      </c>
      <c r="K82" s="443"/>
      <c r="L82" s="443"/>
      <c r="M82" s="444"/>
      <c r="N82" s="147">
        <f>ROUNDUP(Q77,0)</f>
        <v>0</v>
      </c>
      <c r="O82" s="148">
        <f>ROUNDUP(Q81,0)</f>
        <v>0</v>
      </c>
      <c r="P82" s="1"/>
      <c r="Q82" s="144">
        <f>O81+O78</f>
        <v>0</v>
      </c>
      <c r="S82" s="1"/>
      <c r="T82" s="1"/>
      <c r="U82" s="1"/>
      <c r="V82" s="1"/>
    </row>
    <row r="83" spans="1:22" ht="13.5" customHeight="1" x14ac:dyDescent="0.25">
      <c r="A83" s="245"/>
      <c r="B83" s="246"/>
      <c r="C83" s="246"/>
      <c r="D83" s="246"/>
      <c r="E83" s="246"/>
      <c r="F83" s="246"/>
      <c r="G83" s="246"/>
      <c r="H83" s="246"/>
      <c r="I83" s="247"/>
      <c r="J83" s="442" t="s">
        <v>89</v>
      </c>
      <c r="K83" s="443"/>
      <c r="L83" s="443"/>
      <c r="M83" s="444"/>
      <c r="N83" s="196">
        <v>0</v>
      </c>
      <c r="O83" s="197">
        <v>0</v>
      </c>
      <c r="P83" s="1"/>
      <c r="Q83" s="90"/>
      <c r="S83" s="1"/>
      <c r="T83" s="1"/>
      <c r="U83" s="1"/>
      <c r="V83" s="1"/>
    </row>
    <row r="84" spans="1:22" ht="13.5" customHeight="1" thickBot="1" x14ac:dyDescent="0.3">
      <c r="A84" s="251"/>
      <c r="B84" s="252"/>
      <c r="C84" s="252"/>
      <c r="D84" s="252"/>
      <c r="E84" s="252"/>
      <c r="F84" s="252"/>
      <c r="G84" s="252"/>
      <c r="H84" s="252"/>
      <c r="I84" s="253"/>
      <c r="J84" s="434" t="s">
        <v>90</v>
      </c>
      <c r="K84" s="435"/>
      <c r="L84" s="435"/>
      <c r="M84" s="436"/>
      <c r="N84" s="151">
        <f>N82-N83</f>
        <v>0</v>
      </c>
      <c r="O84" s="152">
        <f>O82-O83</f>
        <v>0</v>
      </c>
      <c r="P84" s="1"/>
      <c r="Q84" s="90"/>
      <c r="S84" s="1"/>
      <c r="T84" s="1"/>
      <c r="U84" s="1"/>
      <c r="V84" s="1"/>
    </row>
    <row r="85" spans="1:22" ht="13.5" customHeight="1" x14ac:dyDescent="0.2">
      <c r="A85" s="437" t="s">
        <v>91</v>
      </c>
      <c r="B85" s="437"/>
      <c r="C85" s="437"/>
      <c r="D85" s="437"/>
      <c r="E85" s="437"/>
      <c r="F85" s="437"/>
      <c r="G85" s="437"/>
      <c r="H85" s="437"/>
      <c r="I85" s="437"/>
      <c r="J85" s="437"/>
      <c r="K85" s="437"/>
      <c r="L85" s="437"/>
      <c r="M85" s="437"/>
      <c r="N85" s="437"/>
      <c r="O85" s="437"/>
      <c r="Q85" s="42"/>
      <c r="R85" s="43"/>
      <c r="V85" s="43"/>
    </row>
    <row r="86" spans="1:22" ht="13.5" customHeight="1" x14ac:dyDescent="0.2">
      <c r="A86" s="438" t="s">
        <v>118</v>
      </c>
      <c r="B86" s="438"/>
      <c r="C86" s="438"/>
      <c r="D86" s="438"/>
      <c r="E86" s="438"/>
      <c r="F86" s="438"/>
      <c r="G86" s="438"/>
      <c r="H86" s="438"/>
      <c r="I86" s="438"/>
      <c r="J86" s="438"/>
      <c r="K86" s="438"/>
      <c r="L86" s="438"/>
      <c r="M86" s="438"/>
      <c r="N86" s="438"/>
      <c r="O86" s="438"/>
    </row>
    <row r="87" spans="1:22" ht="13.5" customHeight="1" x14ac:dyDescent="0.2"/>
    <row r="88" spans="1:22" ht="13.5" customHeight="1" x14ac:dyDescent="0.2"/>
  </sheetData>
  <sheetProtection algorithmName="SHA-512" hashValue="kUaXQE0egFh7wv3w2iM0EaW9bQLJ646/jFmUSVuV6mpShhFzScgctlYy6LFK43T6B76s9/nNUTUBV0JDy9BVkw==" saltValue="LcdDEs6Lvt12Vz48q16Owg==" spinCount="100000" sheet="1" selectLockedCells="1" pivotTables="0"/>
  <mergeCells count="138">
    <mergeCell ref="J84:M84"/>
    <mergeCell ref="A85:O85"/>
    <mergeCell ref="A86:O86"/>
    <mergeCell ref="H61:K61"/>
    <mergeCell ref="L61:M61"/>
    <mergeCell ref="J81:M81"/>
    <mergeCell ref="J82:M82"/>
    <mergeCell ref="J83:M83"/>
    <mergeCell ref="J78:M78"/>
    <mergeCell ref="J79:M79"/>
    <mergeCell ref="J80:M80"/>
    <mergeCell ref="J75:O75"/>
    <mergeCell ref="J76:M76"/>
    <mergeCell ref="A68:C68"/>
    <mergeCell ref="H68:I68"/>
    <mergeCell ref="A62:D62"/>
    <mergeCell ref="A63:D63"/>
    <mergeCell ref="H63:O64"/>
    <mergeCell ref="A65:D65"/>
    <mergeCell ref="H65:I65"/>
    <mergeCell ref="L65:M65"/>
    <mergeCell ref="J77:M77"/>
    <mergeCell ref="A69:E70"/>
    <mergeCell ref="F69:G70"/>
    <mergeCell ref="H69:I69"/>
    <mergeCell ref="H71:O71"/>
    <mergeCell ref="H72:O73"/>
    <mergeCell ref="H74:J74"/>
    <mergeCell ref="A75:I75"/>
    <mergeCell ref="A76:I76"/>
    <mergeCell ref="A77:I77"/>
    <mergeCell ref="A60:D60"/>
    <mergeCell ref="A61:D61"/>
    <mergeCell ref="A64:D64"/>
    <mergeCell ref="L55:L56"/>
    <mergeCell ref="M55:M56"/>
    <mergeCell ref="N55:N56"/>
    <mergeCell ref="A66:D66"/>
    <mergeCell ref="H66:I66"/>
    <mergeCell ref="L66:M66"/>
    <mergeCell ref="A67:F67"/>
    <mergeCell ref="K55:K56"/>
    <mergeCell ref="O55:O56"/>
    <mergeCell ref="A57:D57"/>
    <mergeCell ref="H57:O57"/>
    <mergeCell ref="A55:D56"/>
    <mergeCell ref="I54:J54"/>
    <mergeCell ref="F55:G56"/>
    <mergeCell ref="A58:D58"/>
    <mergeCell ref="H58:M58"/>
    <mergeCell ref="A59:D59"/>
    <mergeCell ref="H59:M59"/>
    <mergeCell ref="H55:I56"/>
    <mergeCell ref="J55:J56"/>
    <mergeCell ref="A30:B30"/>
    <mergeCell ref="C30:G30"/>
    <mergeCell ref="A32:G32"/>
    <mergeCell ref="H32:I32"/>
    <mergeCell ref="A36:D36"/>
    <mergeCell ref="A38:D38"/>
    <mergeCell ref="A39:D39"/>
    <mergeCell ref="A40:D40"/>
    <mergeCell ref="A41:D41"/>
    <mergeCell ref="A31:I31"/>
    <mergeCell ref="H33:J34"/>
    <mergeCell ref="A50:D50"/>
    <mergeCell ref="A53:D53"/>
    <mergeCell ref="A49:D49"/>
    <mergeCell ref="A35:D35"/>
    <mergeCell ref="A54:D54"/>
    <mergeCell ref="A17:B17"/>
    <mergeCell ref="D17:E17"/>
    <mergeCell ref="I17:J17"/>
    <mergeCell ref="M17:N17"/>
    <mergeCell ref="A18:G18"/>
    <mergeCell ref="A14:G14"/>
    <mergeCell ref="H14:I14"/>
    <mergeCell ref="J14:L14"/>
    <mergeCell ref="S14:S15"/>
    <mergeCell ref="A15:O15"/>
    <mergeCell ref="A16:B16"/>
    <mergeCell ref="D16:E16"/>
    <mergeCell ref="I16:J16"/>
    <mergeCell ref="K16:L16"/>
    <mergeCell ref="M16:N16"/>
    <mergeCell ref="I3:K3"/>
    <mergeCell ref="L3:M3"/>
    <mergeCell ref="E5:K5"/>
    <mergeCell ref="A6:G6"/>
    <mergeCell ref="H6:O6"/>
    <mergeCell ref="A7:B7"/>
    <mergeCell ref="C7:G7"/>
    <mergeCell ref="H7:I7"/>
    <mergeCell ref="J7:O7"/>
    <mergeCell ref="L5:O5"/>
    <mergeCell ref="A33:D34"/>
    <mergeCell ref="E33:G34"/>
    <mergeCell ref="E54:G54"/>
    <mergeCell ref="A42:D42"/>
    <mergeCell ref="A43:D43"/>
    <mergeCell ref="A45:D45"/>
    <mergeCell ref="A46:D46"/>
    <mergeCell ref="A47:D47"/>
    <mergeCell ref="A22:E22"/>
    <mergeCell ref="A48:D48"/>
    <mergeCell ref="A10:B10"/>
    <mergeCell ref="C10:G10"/>
    <mergeCell ref="H10:I10"/>
    <mergeCell ref="J10:O10"/>
    <mergeCell ref="A11:B11"/>
    <mergeCell ref="E11:G11"/>
    <mergeCell ref="L11:O11"/>
    <mergeCell ref="A8:B8"/>
    <mergeCell ref="C8:G8"/>
    <mergeCell ref="J8:O8"/>
    <mergeCell ref="A9:B9"/>
    <mergeCell ref="C9:G9"/>
    <mergeCell ref="H9:I9"/>
    <mergeCell ref="J9:O9"/>
    <mergeCell ref="A12:B12"/>
    <mergeCell ref="C12:G12"/>
    <mergeCell ref="H12:I12"/>
    <mergeCell ref="J12:O12"/>
    <mergeCell ref="A13:C13"/>
    <mergeCell ref="D13:G13"/>
    <mergeCell ref="H13:I13"/>
    <mergeCell ref="K13:L13"/>
    <mergeCell ref="M13:O13"/>
    <mergeCell ref="A78:I78"/>
    <mergeCell ref="A79:I79"/>
    <mergeCell ref="A80:I80"/>
    <mergeCell ref="A81:I81"/>
    <mergeCell ref="A82:I82"/>
    <mergeCell ref="A83:I83"/>
    <mergeCell ref="A84:I84"/>
    <mergeCell ref="A71:D71"/>
    <mergeCell ref="A73:E74"/>
    <mergeCell ref="F73:G74"/>
  </mergeCells>
  <conditionalFormatting sqref="J13 D13:G13 C11 E11:G11 C7:G10 J11 L11:O11 J12:O12 J7:O10">
    <cfRule type="cellIs" dxfId="0" priority="1" operator="equal">
      <formula>0</formula>
    </cfRule>
  </conditionalFormatting>
  <dataValidations count="5">
    <dataValidation type="list" showInputMessage="1" showErrorMessage="1" sqref="K69" xr:uid="{00000000-0002-0000-0000-000000000000}">
      <formula1>"        ,et CESU"</formula1>
    </dataValidation>
    <dataValidation type="list" allowBlank="1" showInputMessage="1" showErrorMessage="1" sqref="J69" xr:uid="{00000000-0002-0000-0000-000001000000}">
      <formula1>"virement bancaire,chèque,espèces,CESU,mandat"</formula1>
    </dataValidation>
    <dataValidation type="list" allowBlank="1" showInputMessage="1" showErrorMessage="1" sqref="Z8 Y7" xr:uid="{00000000-0002-0000-0000-000002000000}">
      <formula1>$J$25:$J$26</formula1>
    </dataValidation>
    <dataValidation type="list" allowBlank="1" showInputMessage="1" showErrorMessage="1" sqref="S14:S15" xr:uid="{00000000-0002-0000-0000-000003000000}">
      <formula1>OUINON</formula1>
    </dataValidation>
    <dataValidation type="list" allowBlank="1" showInputMessage="1" showErrorMessage="1" sqref="R7" xr:uid="{00000000-0002-0000-0000-000004000000}">
      <formula1>$R$9:$R$10</formula1>
    </dataValidation>
  </dataValidations>
  <printOptions horizontalCentered="1"/>
  <pageMargins left="0.11811023622047245" right="0.11811023622047245" top="0.45" bottom="0.15748031496062992" header="0.31496062992125984" footer="0.31496062992125984"/>
  <pageSetup paperSize="9" scale="62"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bulletin de salaire</vt:lpstr>
      <vt:lpstr>'bulletin de salaire'!Zone_d_impression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dc:creator>
  <cp:lastModifiedBy>Angel</cp:lastModifiedBy>
  <cp:lastPrinted>2019-11-18T13:52:02Z</cp:lastPrinted>
  <dcterms:created xsi:type="dcterms:W3CDTF">2018-10-31T14:48:52Z</dcterms:created>
  <dcterms:modified xsi:type="dcterms:W3CDTF">2020-10-06T16:52:22Z</dcterms:modified>
</cp:coreProperties>
</file>